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autoCompressPictures="0" defaultThemeVersion="124226"/>
  <mc:AlternateContent xmlns:mc="http://schemas.openxmlformats.org/markup-compatibility/2006">
    <mc:Choice Requires="x15">
      <x15ac:absPath xmlns:x15ac="http://schemas.microsoft.com/office/spreadsheetml/2010/11/ac" url="D:\agonzal1\Oficina\CSI 005-2018\EVALUACION\"/>
    </mc:Choice>
  </mc:AlternateContent>
  <xr:revisionPtr revIDLastSave="0" documentId="13_ncr:1_{1BA7542A-89C9-42CD-9172-330C8DF93B81}" xr6:coauthVersionLast="31" xr6:coauthVersionMax="31" xr10:uidLastSave="{00000000-0000-0000-0000-000000000000}"/>
  <bookViews>
    <workbookView xWindow="0" yWindow="0" windowWidth="20430" windowHeight="7650" tabRatio="930" xr2:uid="{00000000-000D-0000-FFFF-FFFF00000000}"/>
  </bookViews>
  <sheets>
    <sheet name="Conformación" sheetId="1" r:id="rId1"/>
    <sheet name="K-Kr Constructor" sheetId="4" state="hidden" r:id="rId2"/>
    <sheet name="Saldos de contratos (SCE)" sheetId="34" state="hidden" r:id="rId3"/>
    <sheet name="Exp. oferente" sheetId="5" r:id="rId4"/>
    <sheet name="Resumen Evaluación" sheetId="24" state="hidden" r:id="rId5"/>
    <sheet name="Exp. oferente ADICIONAL" sheetId="36" r:id="rId6"/>
    <sheet name="Exp. profesionales" sheetId="39" r:id="rId7"/>
    <sheet name="Exp. profesinal años" sheetId="43" state="hidden" r:id="rId8"/>
    <sheet name="Exp. profesionales ADICIONAL" sheetId="44" r:id="rId9"/>
    <sheet name="Formato 7A" sheetId="40" r:id="rId10"/>
    <sheet name="Formato 11" sheetId="41" r:id="rId11"/>
    <sheet name="CONSOLIDACIÓN" sheetId="45" r:id="rId12"/>
    <sheet name="LISTA DE OFERENTES" sheetId="46" r:id="rId13"/>
    <sheet name="VERIFICACION " sheetId="47"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 localSheetId="5">#REF!</definedName>
    <definedName name="_" localSheetId="7">#REF!</definedName>
    <definedName name="_" localSheetId="6">#REF!</definedName>
    <definedName name="_" localSheetId="8">#REF!</definedName>
    <definedName name="_" localSheetId="10">#REF!</definedName>
    <definedName name="_" localSheetId="9">#REF!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5">#REF!</definedName>
    <definedName name="___EST1" localSheetId="7">#REF!</definedName>
    <definedName name="___EST1" localSheetId="6">#REF!</definedName>
    <definedName name="___EST1" localSheetId="8">#REF!</definedName>
    <definedName name="___EST1" localSheetId="10">#REF!</definedName>
    <definedName name="___EST1">#REF!</definedName>
    <definedName name="___EST10" localSheetId="5">#REF!</definedName>
    <definedName name="___EST10" localSheetId="7">#REF!</definedName>
    <definedName name="___EST10" localSheetId="6">#REF!</definedName>
    <definedName name="___EST10" localSheetId="8">#REF!</definedName>
    <definedName name="___EST10" localSheetId="10">#REF!</definedName>
    <definedName name="___EST10">#REF!</definedName>
    <definedName name="___EST11" localSheetId="5">#REF!</definedName>
    <definedName name="___EST11" localSheetId="7">#REF!</definedName>
    <definedName name="___EST11" localSheetId="6">#REF!</definedName>
    <definedName name="___EST11" localSheetId="8">#REF!</definedName>
    <definedName name="___EST11" localSheetId="10">#REF!</definedName>
    <definedName name="___EST11">#REF!</definedName>
    <definedName name="___EST12" localSheetId="5">#REF!</definedName>
    <definedName name="___EST12" localSheetId="7">#REF!</definedName>
    <definedName name="___EST12" localSheetId="6">#REF!</definedName>
    <definedName name="___EST12" localSheetId="8">#REF!</definedName>
    <definedName name="___EST12" localSheetId="10">#REF!</definedName>
    <definedName name="___EST12">#REF!</definedName>
    <definedName name="___EST13" localSheetId="5">#REF!</definedName>
    <definedName name="___EST13" localSheetId="7">#REF!</definedName>
    <definedName name="___EST13" localSheetId="6">#REF!</definedName>
    <definedName name="___EST13" localSheetId="8">#REF!</definedName>
    <definedName name="___EST13" localSheetId="10">#REF!</definedName>
    <definedName name="___EST13">#REF!</definedName>
    <definedName name="___EST14" localSheetId="5">#REF!</definedName>
    <definedName name="___EST14" localSheetId="7">#REF!</definedName>
    <definedName name="___EST14" localSheetId="6">#REF!</definedName>
    <definedName name="___EST14" localSheetId="8">#REF!</definedName>
    <definedName name="___EST14" localSheetId="10">#REF!</definedName>
    <definedName name="___EST14">#REF!</definedName>
    <definedName name="___EST15" localSheetId="5">#REF!</definedName>
    <definedName name="___EST15" localSheetId="7">#REF!</definedName>
    <definedName name="___EST15" localSheetId="6">#REF!</definedName>
    <definedName name="___EST15" localSheetId="8">#REF!</definedName>
    <definedName name="___EST15" localSheetId="10">#REF!</definedName>
    <definedName name="___EST15">#REF!</definedName>
    <definedName name="___EST16" localSheetId="5">#REF!</definedName>
    <definedName name="___EST16" localSheetId="7">#REF!</definedName>
    <definedName name="___EST16" localSheetId="6">#REF!</definedName>
    <definedName name="___EST16" localSheetId="8">#REF!</definedName>
    <definedName name="___EST16" localSheetId="10">#REF!</definedName>
    <definedName name="___EST16">#REF!</definedName>
    <definedName name="___EST17" localSheetId="5">#REF!</definedName>
    <definedName name="___EST17" localSheetId="7">#REF!</definedName>
    <definedName name="___EST17" localSheetId="6">#REF!</definedName>
    <definedName name="___EST17" localSheetId="8">#REF!</definedName>
    <definedName name="___EST17" localSheetId="10">#REF!</definedName>
    <definedName name="___EST17">#REF!</definedName>
    <definedName name="___EST18" localSheetId="5">#REF!</definedName>
    <definedName name="___EST18" localSheetId="7">#REF!</definedName>
    <definedName name="___EST18" localSheetId="6">#REF!</definedName>
    <definedName name="___EST18" localSheetId="8">#REF!</definedName>
    <definedName name="___EST18" localSheetId="10">#REF!</definedName>
    <definedName name="___EST18">#REF!</definedName>
    <definedName name="___EST19" localSheetId="5">#REF!</definedName>
    <definedName name="___EST19" localSheetId="7">#REF!</definedName>
    <definedName name="___EST19" localSheetId="6">#REF!</definedName>
    <definedName name="___EST19" localSheetId="8">#REF!</definedName>
    <definedName name="___EST19" localSheetId="10">#REF!</definedName>
    <definedName name="___EST19">#REF!</definedName>
    <definedName name="___EST2" localSheetId="5">#REF!</definedName>
    <definedName name="___EST2" localSheetId="7">#REF!</definedName>
    <definedName name="___EST2" localSheetId="6">#REF!</definedName>
    <definedName name="___EST2" localSheetId="8">#REF!</definedName>
    <definedName name="___EST2" localSheetId="10">#REF!</definedName>
    <definedName name="___EST2">#REF!</definedName>
    <definedName name="___EST3" localSheetId="5">#REF!</definedName>
    <definedName name="___EST3" localSheetId="7">#REF!</definedName>
    <definedName name="___EST3" localSheetId="6">#REF!</definedName>
    <definedName name="___EST3" localSheetId="8">#REF!</definedName>
    <definedName name="___EST3" localSheetId="10">#REF!</definedName>
    <definedName name="___EST3">#REF!</definedName>
    <definedName name="___EST4" localSheetId="5">#REF!</definedName>
    <definedName name="___EST4" localSheetId="7">#REF!</definedName>
    <definedName name="___EST4" localSheetId="6">#REF!</definedName>
    <definedName name="___EST4" localSheetId="8">#REF!</definedName>
    <definedName name="___EST4" localSheetId="10">#REF!</definedName>
    <definedName name="___EST4">#REF!</definedName>
    <definedName name="___EST5" localSheetId="5">#REF!</definedName>
    <definedName name="___EST5" localSheetId="7">#REF!</definedName>
    <definedName name="___EST5" localSheetId="6">#REF!</definedName>
    <definedName name="___EST5" localSheetId="8">#REF!</definedName>
    <definedName name="___EST5" localSheetId="10">#REF!</definedName>
    <definedName name="___EST5">#REF!</definedName>
    <definedName name="___EST6" localSheetId="5">#REF!</definedName>
    <definedName name="___EST6" localSheetId="7">#REF!</definedName>
    <definedName name="___EST6" localSheetId="6">#REF!</definedName>
    <definedName name="___EST6" localSheetId="8">#REF!</definedName>
    <definedName name="___EST6" localSheetId="10">#REF!</definedName>
    <definedName name="___EST6">#REF!</definedName>
    <definedName name="___EST7" localSheetId="5">#REF!</definedName>
    <definedName name="___EST7" localSheetId="7">#REF!</definedName>
    <definedName name="___EST7" localSheetId="6">#REF!</definedName>
    <definedName name="___EST7" localSheetId="8">#REF!</definedName>
    <definedName name="___EST7" localSheetId="10">#REF!</definedName>
    <definedName name="___EST7">#REF!</definedName>
    <definedName name="___EST8" localSheetId="5">#REF!</definedName>
    <definedName name="___EST8" localSheetId="7">#REF!</definedName>
    <definedName name="___EST8" localSheetId="6">#REF!</definedName>
    <definedName name="___EST8" localSheetId="8">#REF!</definedName>
    <definedName name="___EST8" localSheetId="10">#REF!</definedName>
    <definedName name="___EST8">#REF!</definedName>
    <definedName name="___EST9" localSheetId="5">#REF!</definedName>
    <definedName name="___EST9" localSheetId="7">#REF!</definedName>
    <definedName name="___EST9" localSheetId="6">#REF!</definedName>
    <definedName name="___EST9" localSheetId="8">#REF!</definedName>
    <definedName name="___EST9" localSheetId="10">#REF!</definedName>
    <definedName name="___EST9">#REF!</definedName>
    <definedName name="___EXC1" localSheetId="5">#REF!</definedName>
    <definedName name="___EXC1" localSheetId="7">#REF!</definedName>
    <definedName name="___EXC1" localSheetId="6">#REF!</definedName>
    <definedName name="___EXC1" localSheetId="8">#REF!</definedName>
    <definedName name="___EXC1" localSheetId="10">#REF!</definedName>
    <definedName name="___EXC1">#REF!</definedName>
    <definedName name="___EXC10" localSheetId="5">#REF!</definedName>
    <definedName name="___EXC10" localSheetId="7">#REF!</definedName>
    <definedName name="___EXC10" localSheetId="6">#REF!</definedName>
    <definedName name="___EXC10" localSheetId="8">#REF!</definedName>
    <definedName name="___EXC10" localSheetId="10">#REF!</definedName>
    <definedName name="___EXC10">#REF!</definedName>
    <definedName name="___EXC11" localSheetId="5">#REF!</definedName>
    <definedName name="___EXC11" localSheetId="7">#REF!</definedName>
    <definedName name="___EXC11" localSheetId="6">#REF!</definedName>
    <definedName name="___EXC11" localSheetId="8">#REF!</definedName>
    <definedName name="___EXC11" localSheetId="10">#REF!</definedName>
    <definedName name="___EXC11">#REF!</definedName>
    <definedName name="___EXC12" localSheetId="5">#REF!</definedName>
    <definedName name="___EXC12" localSheetId="7">#REF!</definedName>
    <definedName name="___EXC12" localSheetId="6">#REF!</definedName>
    <definedName name="___EXC12" localSheetId="8">#REF!</definedName>
    <definedName name="___EXC12" localSheetId="10">#REF!</definedName>
    <definedName name="___EXC12">#REF!</definedName>
    <definedName name="___EXC2" localSheetId="5">#REF!</definedName>
    <definedName name="___EXC2" localSheetId="7">#REF!</definedName>
    <definedName name="___EXC2" localSheetId="6">#REF!</definedName>
    <definedName name="___EXC2" localSheetId="8">#REF!</definedName>
    <definedName name="___EXC2" localSheetId="10">#REF!</definedName>
    <definedName name="___EXC2">#REF!</definedName>
    <definedName name="___EXC3" localSheetId="5">#REF!</definedName>
    <definedName name="___EXC3" localSheetId="7">#REF!</definedName>
    <definedName name="___EXC3" localSheetId="6">#REF!</definedName>
    <definedName name="___EXC3" localSheetId="8">#REF!</definedName>
    <definedName name="___EXC3" localSheetId="10">#REF!</definedName>
    <definedName name="___EXC3">#REF!</definedName>
    <definedName name="___EXC4" localSheetId="5">#REF!</definedName>
    <definedName name="___EXC4" localSheetId="7">#REF!</definedName>
    <definedName name="___EXC4" localSheetId="6">#REF!</definedName>
    <definedName name="___EXC4" localSheetId="8">#REF!</definedName>
    <definedName name="___EXC4" localSheetId="10">#REF!</definedName>
    <definedName name="___EXC4">#REF!</definedName>
    <definedName name="___EXC5" localSheetId="5">#REF!</definedName>
    <definedName name="___EXC5" localSheetId="7">#REF!</definedName>
    <definedName name="___EXC5" localSheetId="6">#REF!</definedName>
    <definedName name="___EXC5" localSheetId="8">#REF!</definedName>
    <definedName name="___EXC5" localSheetId="10">#REF!</definedName>
    <definedName name="___EXC5">#REF!</definedName>
    <definedName name="___EXC6" localSheetId="5">#REF!</definedName>
    <definedName name="___EXC6" localSheetId="7">#REF!</definedName>
    <definedName name="___EXC6" localSheetId="6">#REF!</definedName>
    <definedName name="___EXC6" localSheetId="8">#REF!</definedName>
    <definedName name="___EXC6" localSheetId="10">#REF!</definedName>
    <definedName name="___EXC6">#REF!</definedName>
    <definedName name="___EXC7" localSheetId="5">#REF!</definedName>
    <definedName name="___EXC7" localSheetId="7">#REF!</definedName>
    <definedName name="___EXC7" localSheetId="6">#REF!</definedName>
    <definedName name="___EXC7" localSheetId="8">#REF!</definedName>
    <definedName name="___EXC7" localSheetId="10">#REF!</definedName>
    <definedName name="___EXC7">#REF!</definedName>
    <definedName name="___EXC8" localSheetId="5">#REF!</definedName>
    <definedName name="___EXC8" localSheetId="7">#REF!</definedName>
    <definedName name="___EXC8" localSheetId="6">#REF!</definedName>
    <definedName name="___EXC8" localSheetId="8">#REF!</definedName>
    <definedName name="___EXC8" localSheetId="10">#REF!</definedName>
    <definedName name="___EXC8">#REF!</definedName>
    <definedName name="___EXC9" localSheetId="5">#REF!</definedName>
    <definedName name="___EXC9" localSheetId="7">#REF!</definedName>
    <definedName name="___EXC9" localSheetId="6">#REF!</definedName>
    <definedName name="___EXC9" localSheetId="8">#REF!</definedName>
    <definedName name="___EXC9" localSheetId="10">#REF!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5">#REF!</definedName>
    <definedName name="__EST1" localSheetId="7">#REF!</definedName>
    <definedName name="__EST1" localSheetId="6">#REF!</definedName>
    <definedName name="__EST1" localSheetId="8">#REF!</definedName>
    <definedName name="__EST1" localSheetId="10">#REF!</definedName>
    <definedName name="__EST1">#REF!</definedName>
    <definedName name="__EST10" localSheetId="5">#REF!</definedName>
    <definedName name="__EST10" localSheetId="7">#REF!</definedName>
    <definedName name="__EST10" localSheetId="6">#REF!</definedName>
    <definedName name="__EST10" localSheetId="8">#REF!</definedName>
    <definedName name="__EST10" localSheetId="10">#REF!</definedName>
    <definedName name="__EST10">#REF!</definedName>
    <definedName name="__EST11" localSheetId="5">#REF!</definedName>
    <definedName name="__EST11" localSheetId="7">#REF!</definedName>
    <definedName name="__EST11" localSheetId="6">#REF!</definedName>
    <definedName name="__EST11" localSheetId="8">#REF!</definedName>
    <definedName name="__EST11" localSheetId="10">#REF!</definedName>
    <definedName name="__EST11">#REF!</definedName>
    <definedName name="__EST12" localSheetId="5">#REF!</definedName>
    <definedName name="__EST12" localSheetId="7">#REF!</definedName>
    <definedName name="__EST12" localSheetId="6">#REF!</definedName>
    <definedName name="__EST12" localSheetId="8">#REF!</definedName>
    <definedName name="__EST12" localSheetId="10">#REF!</definedName>
    <definedName name="__EST12">#REF!</definedName>
    <definedName name="__EST13" localSheetId="5">#REF!</definedName>
    <definedName name="__EST13" localSheetId="7">#REF!</definedName>
    <definedName name="__EST13" localSheetId="6">#REF!</definedName>
    <definedName name="__EST13" localSheetId="8">#REF!</definedName>
    <definedName name="__EST13" localSheetId="10">#REF!</definedName>
    <definedName name="__EST13">#REF!</definedName>
    <definedName name="__EST14" localSheetId="5">#REF!</definedName>
    <definedName name="__EST14" localSheetId="7">#REF!</definedName>
    <definedName name="__EST14" localSheetId="6">#REF!</definedName>
    <definedName name="__EST14" localSheetId="8">#REF!</definedName>
    <definedName name="__EST14" localSheetId="10">#REF!</definedName>
    <definedName name="__EST14">#REF!</definedName>
    <definedName name="__EST15" localSheetId="5">#REF!</definedName>
    <definedName name="__EST15" localSheetId="7">#REF!</definedName>
    <definedName name="__EST15" localSheetId="6">#REF!</definedName>
    <definedName name="__EST15" localSheetId="8">#REF!</definedName>
    <definedName name="__EST15" localSheetId="10">#REF!</definedName>
    <definedName name="__EST15">#REF!</definedName>
    <definedName name="__EST16" localSheetId="5">#REF!</definedName>
    <definedName name="__EST16" localSheetId="7">#REF!</definedName>
    <definedName name="__EST16" localSheetId="6">#REF!</definedName>
    <definedName name="__EST16" localSheetId="8">#REF!</definedName>
    <definedName name="__EST16" localSheetId="10">#REF!</definedName>
    <definedName name="__EST16">#REF!</definedName>
    <definedName name="__EST17" localSheetId="5">#REF!</definedName>
    <definedName name="__EST17" localSheetId="7">#REF!</definedName>
    <definedName name="__EST17" localSheetId="6">#REF!</definedName>
    <definedName name="__EST17" localSheetId="8">#REF!</definedName>
    <definedName name="__EST17" localSheetId="10">#REF!</definedName>
    <definedName name="__EST17">#REF!</definedName>
    <definedName name="__EST18" localSheetId="5">#REF!</definedName>
    <definedName name="__EST18" localSheetId="7">#REF!</definedName>
    <definedName name="__EST18" localSheetId="6">#REF!</definedName>
    <definedName name="__EST18" localSheetId="8">#REF!</definedName>
    <definedName name="__EST18" localSheetId="10">#REF!</definedName>
    <definedName name="__EST18">#REF!</definedName>
    <definedName name="__EST19" localSheetId="5">#REF!</definedName>
    <definedName name="__EST19" localSheetId="7">#REF!</definedName>
    <definedName name="__EST19" localSheetId="6">#REF!</definedName>
    <definedName name="__EST19" localSheetId="8">#REF!</definedName>
    <definedName name="__EST19" localSheetId="10">#REF!</definedName>
    <definedName name="__EST19">#REF!</definedName>
    <definedName name="__EST2" localSheetId="5">#REF!</definedName>
    <definedName name="__EST2" localSheetId="7">#REF!</definedName>
    <definedName name="__EST2" localSheetId="6">#REF!</definedName>
    <definedName name="__EST2" localSheetId="8">#REF!</definedName>
    <definedName name="__EST2" localSheetId="10">#REF!</definedName>
    <definedName name="__EST2">#REF!</definedName>
    <definedName name="__EST21" localSheetId="5">#REF!</definedName>
    <definedName name="__EST21" localSheetId="7">#REF!</definedName>
    <definedName name="__EST21" localSheetId="6">#REF!</definedName>
    <definedName name="__EST21" localSheetId="8">#REF!</definedName>
    <definedName name="__EST21" localSheetId="10">#REF!</definedName>
    <definedName name="__EST21">#REF!</definedName>
    <definedName name="__EST3" localSheetId="5">#REF!</definedName>
    <definedName name="__EST3" localSheetId="7">#REF!</definedName>
    <definedName name="__EST3" localSheetId="6">#REF!</definedName>
    <definedName name="__EST3" localSheetId="8">#REF!</definedName>
    <definedName name="__EST3" localSheetId="10">#REF!</definedName>
    <definedName name="__EST3">#REF!</definedName>
    <definedName name="__EST4" localSheetId="5">#REF!</definedName>
    <definedName name="__EST4" localSheetId="7">#REF!</definedName>
    <definedName name="__EST4" localSheetId="6">#REF!</definedName>
    <definedName name="__EST4" localSheetId="8">#REF!</definedName>
    <definedName name="__EST4" localSheetId="10">#REF!</definedName>
    <definedName name="__EST4">#REF!</definedName>
    <definedName name="__EST5" localSheetId="5">#REF!</definedName>
    <definedName name="__EST5" localSheetId="7">#REF!</definedName>
    <definedName name="__EST5" localSheetId="6">#REF!</definedName>
    <definedName name="__EST5" localSheetId="8">#REF!</definedName>
    <definedName name="__EST5" localSheetId="10">#REF!</definedName>
    <definedName name="__EST5">#REF!</definedName>
    <definedName name="__EST6" localSheetId="5">#REF!</definedName>
    <definedName name="__EST6" localSheetId="7">#REF!</definedName>
    <definedName name="__EST6" localSheetId="6">#REF!</definedName>
    <definedName name="__EST6" localSheetId="8">#REF!</definedName>
    <definedName name="__EST6" localSheetId="10">#REF!</definedName>
    <definedName name="__EST6">#REF!</definedName>
    <definedName name="__EST7" localSheetId="5">#REF!</definedName>
    <definedName name="__EST7" localSheetId="7">#REF!</definedName>
    <definedName name="__EST7" localSheetId="6">#REF!</definedName>
    <definedName name="__EST7" localSheetId="8">#REF!</definedName>
    <definedName name="__EST7" localSheetId="10">#REF!</definedName>
    <definedName name="__EST7">#REF!</definedName>
    <definedName name="__EST8" localSheetId="5">#REF!</definedName>
    <definedName name="__EST8" localSheetId="7">#REF!</definedName>
    <definedName name="__EST8" localSheetId="6">#REF!</definedName>
    <definedName name="__EST8" localSheetId="8">#REF!</definedName>
    <definedName name="__EST8" localSheetId="10">#REF!</definedName>
    <definedName name="__EST8">#REF!</definedName>
    <definedName name="__EST9" localSheetId="5">#REF!</definedName>
    <definedName name="__EST9" localSheetId="7">#REF!</definedName>
    <definedName name="__EST9" localSheetId="6">#REF!</definedName>
    <definedName name="__EST9" localSheetId="8">#REF!</definedName>
    <definedName name="__EST9" localSheetId="10">#REF!</definedName>
    <definedName name="__EST9">#REF!</definedName>
    <definedName name="__EXC1" localSheetId="5">#REF!</definedName>
    <definedName name="__EXC1" localSheetId="7">#REF!</definedName>
    <definedName name="__EXC1" localSheetId="6">#REF!</definedName>
    <definedName name="__EXC1" localSheetId="8">#REF!</definedName>
    <definedName name="__EXC1" localSheetId="10">#REF!</definedName>
    <definedName name="__EXC1">#REF!</definedName>
    <definedName name="__EXC10" localSheetId="5">#REF!</definedName>
    <definedName name="__EXC10" localSheetId="7">#REF!</definedName>
    <definedName name="__EXC10" localSheetId="6">#REF!</definedName>
    <definedName name="__EXC10" localSheetId="8">#REF!</definedName>
    <definedName name="__EXC10" localSheetId="10">#REF!</definedName>
    <definedName name="__EXC10">#REF!</definedName>
    <definedName name="__EXC11" localSheetId="5">#REF!</definedName>
    <definedName name="__EXC11" localSheetId="7">#REF!</definedName>
    <definedName name="__EXC11" localSheetId="6">#REF!</definedName>
    <definedName name="__EXC11" localSheetId="8">#REF!</definedName>
    <definedName name="__EXC11" localSheetId="10">#REF!</definedName>
    <definedName name="__EXC11">#REF!</definedName>
    <definedName name="__EXC12" localSheetId="5">#REF!</definedName>
    <definedName name="__EXC12" localSheetId="7">#REF!</definedName>
    <definedName name="__EXC12" localSheetId="6">#REF!</definedName>
    <definedName name="__EXC12" localSheetId="8">#REF!</definedName>
    <definedName name="__EXC12" localSheetId="10">#REF!</definedName>
    <definedName name="__EXC12">#REF!</definedName>
    <definedName name="__EXC2" localSheetId="5">#REF!</definedName>
    <definedName name="__EXC2" localSheetId="7">#REF!</definedName>
    <definedName name="__EXC2" localSheetId="6">#REF!</definedName>
    <definedName name="__EXC2" localSheetId="8">#REF!</definedName>
    <definedName name="__EXC2" localSheetId="10">#REF!</definedName>
    <definedName name="__EXC2">#REF!</definedName>
    <definedName name="__EXC3" localSheetId="5">#REF!</definedName>
    <definedName name="__EXC3" localSheetId="7">#REF!</definedName>
    <definedName name="__EXC3" localSheetId="6">#REF!</definedName>
    <definedName name="__EXC3" localSheetId="8">#REF!</definedName>
    <definedName name="__EXC3" localSheetId="10">#REF!</definedName>
    <definedName name="__EXC3">#REF!</definedName>
    <definedName name="__EXC4" localSheetId="5">#REF!</definedName>
    <definedName name="__EXC4" localSheetId="7">#REF!</definedName>
    <definedName name="__EXC4" localSheetId="6">#REF!</definedName>
    <definedName name="__EXC4" localSheetId="8">#REF!</definedName>
    <definedName name="__EXC4" localSheetId="10">#REF!</definedName>
    <definedName name="__EXC4">#REF!</definedName>
    <definedName name="__EXC5" localSheetId="5">#REF!</definedName>
    <definedName name="__EXC5" localSheetId="7">#REF!</definedName>
    <definedName name="__EXC5" localSheetId="6">#REF!</definedName>
    <definedName name="__EXC5" localSheetId="8">#REF!</definedName>
    <definedName name="__EXC5" localSheetId="10">#REF!</definedName>
    <definedName name="__EXC5">#REF!</definedName>
    <definedName name="__EXC6" localSheetId="5">#REF!</definedName>
    <definedName name="__EXC6" localSheetId="7">#REF!</definedName>
    <definedName name="__EXC6" localSheetId="6">#REF!</definedName>
    <definedName name="__EXC6" localSheetId="8">#REF!</definedName>
    <definedName name="__EXC6" localSheetId="10">#REF!</definedName>
    <definedName name="__EXC6">#REF!</definedName>
    <definedName name="__EXC7" localSheetId="5">#REF!</definedName>
    <definedName name="__EXC7" localSheetId="7">#REF!</definedName>
    <definedName name="__EXC7" localSheetId="6">#REF!</definedName>
    <definedName name="__EXC7" localSheetId="8">#REF!</definedName>
    <definedName name="__EXC7" localSheetId="10">#REF!</definedName>
    <definedName name="__EXC7">#REF!</definedName>
    <definedName name="__EXC8" localSheetId="5">#REF!</definedName>
    <definedName name="__EXC8" localSheetId="7">#REF!</definedName>
    <definedName name="__EXC8" localSheetId="6">#REF!</definedName>
    <definedName name="__EXC8" localSheetId="8">#REF!</definedName>
    <definedName name="__EXC8" localSheetId="10">#REF!</definedName>
    <definedName name="__EXC8">#REF!</definedName>
    <definedName name="__EXC9" localSheetId="5">#REF!</definedName>
    <definedName name="__EXC9" localSheetId="7">#REF!</definedName>
    <definedName name="__EXC9" localSheetId="6">#REF!</definedName>
    <definedName name="__EXC9" localSheetId="8">#REF!</definedName>
    <definedName name="__EXC9" localSheetId="10">#REF!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11">#REF!</definedName>
    <definedName name="_EST1" localSheetId="5">#REF!</definedName>
    <definedName name="_EST1" localSheetId="7">#REF!</definedName>
    <definedName name="_EST1" localSheetId="6">#REF!</definedName>
    <definedName name="_EST1" localSheetId="8">#REF!</definedName>
    <definedName name="_EST1" localSheetId="10">#REF!</definedName>
    <definedName name="_EST1" localSheetId="12">#REF!</definedName>
    <definedName name="_EST1" localSheetId="13">#REF!</definedName>
    <definedName name="_EST1">#REF!</definedName>
    <definedName name="_EST10" localSheetId="11">#REF!</definedName>
    <definedName name="_EST10" localSheetId="5">#REF!</definedName>
    <definedName name="_EST10" localSheetId="7">#REF!</definedName>
    <definedName name="_EST10" localSheetId="6">#REF!</definedName>
    <definedName name="_EST10" localSheetId="8">#REF!</definedName>
    <definedName name="_EST10" localSheetId="10">#REF!</definedName>
    <definedName name="_EST10" localSheetId="12">#REF!</definedName>
    <definedName name="_EST10" localSheetId="13">#REF!</definedName>
    <definedName name="_EST10">#REF!</definedName>
    <definedName name="_EST11" localSheetId="11">#REF!</definedName>
    <definedName name="_EST11" localSheetId="5">#REF!</definedName>
    <definedName name="_EST11" localSheetId="7">#REF!</definedName>
    <definedName name="_EST11" localSheetId="6">#REF!</definedName>
    <definedName name="_EST11" localSheetId="8">#REF!</definedName>
    <definedName name="_EST11" localSheetId="10">#REF!</definedName>
    <definedName name="_EST11" localSheetId="12">#REF!</definedName>
    <definedName name="_EST11" localSheetId="13">#REF!</definedName>
    <definedName name="_EST11">#REF!</definedName>
    <definedName name="_EST12" localSheetId="5">#REF!</definedName>
    <definedName name="_EST12" localSheetId="7">#REF!</definedName>
    <definedName name="_EST12" localSheetId="6">#REF!</definedName>
    <definedName name="_EST12" localSheetId="8">#REF!</definedName>
    <definedName name="_EST12" localSheetId="10">#REF!</definedName>
    <definedName name="_EST12">#REF!</definedName>
    <definedName name="_EST13" localSheetId="5">#REF!</definedName>
    <definedName name="_EST13" localSheetId="7">#REF!</definedName>
    <definedName name="_EST13" localSheetId="6">#REF!</definedName>
    <definedName name="_EST13" localSheetId="8">#REF!</definedName>
    <definedName name="_EST13" localSheetId="10">#REF!</definedName>
    <definedName name="_EST13">#REF!</definedName>
    <definedName name="_EST14" localSheetId="5">#REF!</definedName>
    <definedName name="_EST14" localSheetId="7">#REF!</definedName>
    <definedName name="_EST14" localSheetId="6">#REF!</definedName>
    <definedName name="_EST14" localSheetId="8">#REF!</definedName>
    <definedName name="_EST14" localSheetId="10">#REF!</definedName>
    <definedName name="_EST14">#REF!</definedName>
    <definedName name="_EST15" localSheetId="5">#REF!</definedName>
    <definedName name="_EST15" localSheetId="7">#REF!</definedName>
    <definedName name="_EST15" localSheetId="6">#REF!</definedName>
    <definedName name="_EST15" localSheetId="8">#REF!</definedName>
    <definedName name="_EST15" localSheetId="10">#REF!</definedName>
    <definedName name="_EST15">#REF!</definedName>
    <definedName name="_EST16" localSheetId="5">#REF!</definedName>
    <definedName name="_EST16" localSheetId="7">#REF!</definedName>
    <definedName name="_EST16" localSheetId="6">#REF!</definedName>
    <definedName name="_EST16" localSheetId="8">#REF!</definedName>
    <definedName name="_EST16" localSheetId="10">#REF!</definedName>
    <definedName name="_EST16">#REF!</definedName>
    <definedName name="_EST17" localSheetId="5">#REF!</definedName>
    <definedName name="_EST17" localSheetId="7">#REF!</definedName>
    <definedName name="_EST17" localSheetId="6">#REF!</definedName>
    <definedName name="_EST17" localSheetId="8">#REF!</definedName>
    <definedName name="_EST17" localSheetId="10">#REF!</definedName>
    <definedName name="_EST17">#REF!</definedName>
    <definedName name="_EST18" localSheetId="5">#REF!</definedName>
    <definedName name="_EST18" localSheetId="7">#REF!</definedName>
    <definedName name="_EST18" localSheetId="6">#REF!</definedName>
    <definedName name="_EST18" localSheetId="8">#REF!</definedName>
    <definedName name="_EST18" localSheetId="10">#REF!</definedName>
    <definedName name="_EST18">#REF!</definedName>
    <definedName name="_EST19" localSheetId="5">#REF!</definedName>
    <definedName name="_EST19" localSheetId="7">#REF!</definedName>
    <definedName name="_EST19" localSheetId="6">#REF!</definedName>
    <definedName name="_EST19" localSheetId="8">#REF!</definedName>
    <definedName name="_EST19" localSheetId="10">#REF!</definedName>
    <definedName name="_EST19">#REF!</definedName>
    <definedName name="_EST2" localSheetId="5">#REF!</definedName>
    <definedName name="_EST2" localSheetId="7">#REF!</definedName>
    <definedName name="_EST2" localSheetId="6">#REF!</definedName>
    <definedName name="_EST2" localSheetId="8">#REF!</definedName>
    <definedName name="_EST2" localSheetId="10">#REF!</definedName>
    <definedName name="_EST2">#REF!</definedName>
    <definedName name="_EST21" localSheetId="5">#REF!</definedName>
    <definedName name="_EST21" localSheetId="7">#REF!</definedName>
    <definedName name="_EST21" localSheetId="6">#REF!</definedName>
    <definedName name="_EST21" localSheetId="8">#REF!</definedName>
    <definedName name="_EST21" localSheetId="10">#REF!</definedName>
    <definedName name="_EST21">#REF!</definedName>
    <definedName name="_EST3" localSheetId="5">#REF!</definedName>
    <definedName name="_EST3" localSheetId="7">#REF!</definedName>
    <definedName name="_EST3" localSheetId="6">#REF!</definedName>
    <definedName name="_EST3" localSheetId="8">#REF!</definedName>
    <definedName name="_EST3" localSheetId="10">#REF!</definedName>
    <definedName name="_EST3">#REF!</definedName>
    <definedName name="_EST4" localSheetId="5">#REF!</definedName>
    <definedName name="_EST4" localSheetId="7">#REF!</definedName>
    <definedName name="_EST4" localSheetId="6">#REF!</definedName>
    <definedName name="_EST4" localSheetId="8">#REF!</definedName>
    <definedName name="_EST4" localSheetId="10">#REF!</definedName>
    <definedName name="_EST4">#REF!</definedName>
    <definedName name="_EST5" localSheetId="5">#REF!</definedName>
    <definedName name="_EST5" localSheetId="7">#REF!</definedName>
    <definedName name="_EST5" localSheetId="6">#REF!</definedName>
    <definedName name="_EST5" localSheetId="8">#REF!</definedName>
    <definedName name="_EST5" localSheetId="10">#REF!</definedName>
    <definedName name="_EST5">#REF!</definedName>
    <definedName name="_EST6" localSheetId="5">#REF!</definedName>
    <definedName name="_EST6" localSheetId="7">#REF!</definedName>
    <definedName name="_EST6" localSheetId="6">#REF!</definedName>
    <definedName name="_EST6" localSheetId="8">#REF!</definedName>
    <definedName name="_EST6" localSheetId="10">#REF!</definedName>
    <definedName name="_EST6">#REF!</definedName>
    <definedName name="_EST7" localSheetId="5">#REF!</definedName>
    <definedName name="_EST7" localSheetId="7">#REF!</definedName>
    <definedName name="_EST7" localSheetId="6">#REF!</definedName>
    <definedName name="_EST7" localSheetId="8">#REF!</definedName>
    <definedName name="_EST7" localSheetId="10">#REF!</definedName>
    <definedName name="_EST7">#REF!</definedName>
    <definedName name="_EST8" localSheetId="5">#REF!</definedName>
    <definedName name="_EST8" localSheetId="7">#REF!</definedName>
    <definedName name="_EST8" localSheetId="6">#REF!</definedName>
    <definedName name="_EST8" localSheetId="8">#REF!</definedName>
    <definedName name="_EST8" localSheetId="10">#REF!</definedName>
    <definedName name="_EST8">#REF!</definedName>
    <definedName name="_EST9" localSheetId="5">#REF!</definedName>
    <definedName name="_EST9" localSheetId="7">#REF!</definedName>
    <definedName name="_EST9" localSheetId="6">#REF!</definedName>
    <definedName name="_EST9" localSheetId="8">#REF!</definedName>
    <definedName name="_EST9" localSheetId="10">#REF!</definedName>
    <definedName name="_EST9">#REF!</definedName>
    <definedName name="_EXC1" localSheetId="5">#REF!</definedName>
    <definedName name="_EXC1" localSheetId="7">#REF!</definedName>
    <definedName name="_EXC1" localSheetId="6">#REF!</definedName>
    <definedName name="_EXC1" localSheetId="8">#REF!</definedName>
    <definedName name="_EXC1" localSheetId="10">#REF!</definedName>
    <definedName name="_EXC1">#REF!</definedName>
    <definedName name="_EXC10" localSheetId="5">#REF!</definedName>
    <definedName name="_EXC10" localSheetId="7">#REF!</definedName>
    <definedName name="_EXC10" localSheetId="6">#REF!</definedName>
    <definedName name="_EXC10" localSheetId="8">#REF!</definedName>
    <definedName name="_EXC10" localSheetId="10">#REF!</definedName>
    <definedName name="_EXC10">#REF!</definedName>
    <definedName name="_EXC11" localSheetId="5">#REF!</definedName>
    <definedName name="_EXC11" localSheetId="7">#REF!</definedName>
    <definedName name="_EXC11" localSheetId="6">#REF!</definedName>
    <definedName name="_EXC11" localSheetId="8">#REF!</definedName>
    <definedName name="_EXC11" localSheetId="10">#REF!</definedName>
    <definedName name="_EXC11">#REF!</definedName>
    <definedName name="_EXC12" localSheetId="5">#REF!</definedName>
    <definedName name="_EXC12" localSheetId="7">#REF!</definedName>
    <definedName name="_EXC12" localSheetId="6">#REF!</definedName>
    <definedName name="_EXC12" localSheetId="8">#REF!</definedName>
    <definedName name="_EXC12" localSheetId="10">#REF!</definedName>
    <definedName name="_EXC12">#REF!</definedName>
    <definedName name="_EXC2" localSheetId="5">#REF!</definedName>
    <definedName name="_EXC2" localSheetId="7">#REF!</definedName>
    <definedName name="_EXC2" localSheetId="6">#REF!</definedName>
    <definedName name="_EXC2" localSheetId="8">#REF!</definedName>
    <definedName name="_EXC2" localSheetId="10">#REF!</definedName>
    <definedName name="_EXC2">#REF!</definedName>
    <definedName name="_EXC3" localSheetId="5">#REF!</definedName>
    <definedName name="_EXC3" localSheetId="7">#REF!</definedName>
    <definedName name="_EXC3" localSheetId="6">#REF!</definedName>
    <definedName name="_EXC3" localSheetId="8">#REF!</definedName>
    <definedName name="_EXC3" localSheetId="10">#REF!</definedName>
    <definedName name="_EXC3">#REF!</definedName>
    <definedName name="_EXC4" localSheetId="5">#REF!</definedName>
    <definedName name="_EXC4" localSheetId="7">#REF!</definedName>
    <definedName name="_EXC4" localSheetId="6">#REF!</definedName>
    <definedName name="_EXC4" localSheetId="8">#REF!</definedName>
    <definedName name="_EXC4" localSheetId="10">#REF!</definedName>
    <definedName name="_EXC4">#REF!</definedName>
    <definedName name="_EXC5" localSheetId="5">#REF!</definedName>
    <definedName name="_EXC5" localSheetId="7">#REF!</definedName>
    <definedName name="_EXC5" localSheetId="6">#REF!</definedName>
    <definedName name="_EXC5" localSheetId="8">#REF!</definedName>
    <definedName name="_EXC5" localSheetId="10">#REF!</definedName>
    <definedName name="_EXC5">#REF!</definedName>
    <definedName name="_EXC6" localSheetId="5">#REF!</definedName>
    <definedName name="_EXC6" localSheetId="7">#REF!</definedName>
    <definedName name="_EXC6" localSheetId="6">#REF!</definedName>
    <definedName name="_EXC6" localSheetId="8">#REF!</definedName>
    <definedName name="_EXC6" localSheetId="10">#REF!</definedName>
    <definedName name="_EXC6">#REF!</definedName>
    <definedName name="_EXC7" localSheetId="5">#REF!</definedName>
    <definedName name="_EXC7" localSheetId="7">#REF!</definedName>
    <definedName name="_EXC7" localSheetId="6">#REF!</definedName>
    <definedName name="_EXC7" localSheetId="8">#REF!</definedName>
    <definedName name="_EXC7" localSheetId="10">#REF!</definedName>
    <definedName name="_EXC7">#REF!</definedName>
    <definedName name="_EXC8" localSheetId="5">#REF!</definedName>
    <definedName name="_EXC8" localSheetId="7">#REF!</definedName>
    <definedName name="_EXC8" localSheetId="6">#REF!</definedName>
    <definedName name="_EXC8" localSheetId="8">#REF!</definedName>
    <definedName name="_EXC8" localSheetId="10">#REF!</definedName>
    <definedName name="_EXC8">#REF!</definedName>
    <definedName name="_EXC9" localSheetId="5">#REF!</definedName>
    <definedName name="_EXC9" localSheetId="7">#REF!</definedName>
    <definedName name="_EXC9" localSheetId="6">#REF!</definedName>
    <definedName name="_EXC9" localSheetId="8">#REF!</definedName>
    <definedName name="_EXC9" localSheetId="10">#REF!</definedName>
    <definedName name="_EXC9">#REF!</definedName>
    <definedName name="_xlnm._FilterDatabase" localSheetId="11" hidden="1">CONSOLIDACIÓN!$A$15:$C$25</definedName>
    <definedName name="_xlnm._FilterDatabase" localSheetId="1" hidden="1">'K-Kr Constructor'!$D$1:$D$50</definedName>
    <definedName name="_Order1" hidden="1">255</definedName>
    <definedName name="_Order2" hidden="1">255</definedName>
    <definedName name="_SBC1">[1]INV!$A$12:$D$15</definedName>
    <definedName name="_SBC3">[1]INV!$F$12:$I$15</definedName>
    <definedName name="_SBC5">[1]INV!$K$12:$N$15</definedName>
    <definedName name="_Toc200968046" localSheetId="4">'Resumen Evaluación'!#REF!</definedName>
    <definedName name="a" localSheetId="5">#REF!</definedName>
    <definedName name="a" localSheetId="7">#REF!</definedName>
    <definedName name="a" localSheetId="6">#REF!</definedName>
    <definedName name="a" localSheetId="8">#REF!</definedName>
    <definedName name="a" localSheetId="10">#REF!</definedName>
    <definedName name="a" localSheetId="9">#REF!</definedName>
    <definedName name="a">#REF!</definedName>
    <definedName name="A_impresión_IM" localSheetId="11">#REF!</definedName>
    <definedName name="A_impresión_IM" localSheetId="5">#REF!</definedName>
    <definedName name="A_impresión_IM" localSheetId="7">#REF!</definedName>
    <definedName name="A_impresión_IM" localSheetId="6">#REF!</definedName>
    <definedName name="A_impresión_IM" localSheetId="8">#REF!</definedName>
    <definedName name="A_impresión_IM" localSheetId="10">#REF!</definedName>
    <definedName name="A_impresión_IM" localSheetId="12">#REF!</definedName>
    <definedName name="A_impresión_IM" localSheetId="13">#REF!</definedName>
    <definedName name="A_impresión_IM">#REF!</definedName>
    <definedName name="AAC">[1]AASHTO!$A$14:$F$17</definedName>
    <definedName name="ABG">[1]AASHTO!$A$2:$F$5</definedName>
    <definedName name="Accesorios_de_1_2" localSheetId="11">#REF!</definedName>
    <definedName name="Accesorios_de_1_2" localSheetId="5">#REF!</definedName>
    <definedName name="Accesorios_de_1_2" localSheetId="7">#REF!</definedName>
    <definedName name="Accesorios_de_1_2" localSheetId="6">#REF!</definedName>
    <definedName name="Accesorios_de_1_2" localSheetId="8">#REF!</definedName>
    <definedName name="Accesorios_de_1_2" localSheetId="10">#REF!</definedName>
    <definedName name="Accesorios_de_1_2" localSheetId="12">#REF!</definedName>
    <definedName name="Accesorios_de_1_2" localSheetId="13">#REF!</definedName>
    <definedName name="Accesorios_de_1_2">#REF!</definedName>
    <definedName name="Accesorios_de_3_4" localSheetId="11">#REF!</definedName>
    <definedName name="Accesorios_de_3_4" localSheetId="5">#REF!</definedName>
    <definedName name="Accesorios_de_3_4" localSheetId="7">#REF!</definedName>
    <definedName name="Accesorios_de_3_4" localSheetId="6">#REF!</definedName>
    <definedName name="Accesorios_de_3_4" localSheetId="8">#REF!</definedName>
    <definedName name="Accesorios_de_3_4" localSheetId="10">#REF!</definedName>
    <definedName name="Accesorios_de_3_4" localSheetId="12">#REF!</definedName>
    <definedName name="Accesorios_de_3_4" localSheetId="13">#REF!</definedName>
    <definedName name="Accesorios_de_3_4">#REF!</definedName>
    <definedName name="AccessDatabase" hidden="1">"C:\C-314\VOLUMENES\volfin4.mdb"</definedName>
    <definedName name="Acero_de_Refuerzo_Figurado_de_60.000_P.S.I." localSheetId="11">#REF!</definedName>
    <definedName name="Acero_de_Refuerzo_Figurado_de_60.000_P.S.I." localSheetId="5">#REF!</definedName>
    <definedName name="Acero_de_Refuerzo_Figurado_de_60.000_P.S.I." localSheetId="7">#REF!</definedName>
    <definedName name="Acero_de_Refuerzo_Figurado_de_60.000_P.S.I." localSheetId="6">#REF!</definedName>
    <definedName name="Acero_de_Refuerzo_Figurado_de_60.000_P.S.I." localSheetId="8">#REF!</definedName>
    <definedName name="Acero_de_Refuerzo_Figurado_de_60.000_P.S.I." localSheetId="10">#REF!</definedName>
    <definedName name="Acero_de_Refuerzo_Figurado_de_60.000_P.S.I." localSheetId="12">#REF!</definedName>
    <definedName name="Acero_de_Refuerzo_Figurado_de_60.000_P.S.I." localSheetId="13">#REF!</definedName>
    <definedName name="Acero_de_Refuerzo_Figurado_de_60.000_P.S.I.">#REF!</definedName>
    <definedName name="Acido_Muriatico" localSheetId="11">#REF!</definedName>
    <definedName name="Acido_Muriatico" localSheetId="5">#REF!</definedName>
    <definedName name="Acido_Muriatico" localSheetId="7">#REF!</definedName>
    <definedName name="Acido_Muriatico" localSheetId="6">#REF!</definedName>
    <definedName name="Acido_Muriatico" localSheetId="8">#REF!</definedName>
    <definedName name="Acido_Muriatico" localSheetId="10">#REF!</definedName>
    <definedName name="Acido_Muriatico" localSheetId="12">#REF!</definedName>
    <definedName name="Acido_Muriatico" localSheetId="13">#REF!</definedName>
    <definedName name="Acido_Muriatico">#REF!</definedName>
    <definedName name="Acoflex_1_2" localSheetId="5">#REF!</definedName>
    <definedName name="Acoflex_1_2" localSheetId="7">#REF!</definedName>
    <definedName name="Acoflex_1_2" localSheetId="6">#REF!</definedName>
    <definedName name="Acoflex_1_2" localSheetId="8">#REF!</definedName>
    <definedName name="Acoflex_1_2" localSheetId="10">#REF!</definedName>
    <definedName name="Acoflex_1_2" localSheetId="12">#REF!</definedName>
    <definedName name="Acoflex_1_2">#REF!</definedName>
    <definedName name="Acometida_en_2_3___350_kcmil___1___250_kcmil_AWG__THHN_en_Ø_4" localSheetId="5">#REF!</definedName>
    <definedName name="Acometida_en_2_3___350_kcmil___1___250_kcmil_AWG__THHN_en_Ø_4" localSheetId="7">#REF!</definedName>
    <definedName name="Acometida_en_2_3___350_kcmil___1___250_kcmil_AWG__THHN_en_Ø_4" localSheetId="6">#REF!</definedName>
    <definedName name="Acometida_en_2_3___350_kcmil___1___250_kcmil_AWG__THHN_en_Ø_4" localSheetId="8">#REF!</definedName>
    <definedName name="Acometida_en_2_3___350_kcmil___1___250_kcmil_AWG__THHN_en_Ø_4" localSheetId="10">#REF!</definedName>
    <definedName name="Acometida_en_2_3___350_kcmil___1___250_kcmil_AWG__THHN_en_Ø_4" localSheetId="12">#REF!</definedName>
    <definedName name="Acometida_en_2_3___350_kcmil___1___250_kcmil_AWG__THHN_en_Ø_4">#REF!</definedName>
    <definedName name="Acometida_en_3___1_0___1___2___1___6_T_AWG__THHN_en_1Ø_3" localSheetId="5">#REF!</definedName>
    <definedName name="Acometida_en_3___1_0___1___2___1___6_T_AWG__THHN_en_1Ø_3" localSheetId="7">#REF!</definedName>
    <definedName name="Acometida_en_3___1_0___1___2___1___6_T_AWG__THHN_en_1Ø_3" localSheetId="6">#REF!</definedName>
    <definedName name="Acometida_en_3___1_0___1___2___1___6_T_AWG__THHN_en_1Ø_3" localSheetId="8">#REF!</definedName>
    <definedName name="Acometida_en_3___1_0___1___2___1___6_T_AWG__THHN_en_1Ø_3" localSheetId="10">#REF!</definedName>
    <definedName name="Acometida_en_3___1_0___1___2___1___6_T_AWG__THHN_en_1Ø_3" localSheetId="12">#REF!</definedName>
    <definedName name="Acometida_en_3___1_0___1___2___1___6_T_AWG__THHN_en_1Ø_3">#REF!</definedName>
    <definedName name="Acometida_en_3___250_kcmil___1___2_0___1___2_T_AWG__THHN_en_1Ø_3" localSheetId="5">#REF!</definedName>
    <definedName name="Acometida_en_3___250_kcmil___1___2_0___1___2_T_AWG__THHN_en_1Ø_3" localSheetId="7">#REF!</definedName>
    <definedName name="Acometida_en_3___250_kcmil___1___2_0___1___2_T_AWG__THHN_en_1Ø_3" localSheetId="6">#REF!</definedName>
    <definedName name="Acometida_en_3___250_kcmil___1___2_0___1___2_T_AWG__THHN_en_1Ø_3" localSheetId="8">#REF!</definedName>
    <definedName name="Acometida_en_3___250_kcmil___1___2_0___1___2_T_AWG__THHN_en_1Ø_3" localSheetId="10">#REF!</definedName>
    <definedName name="Acometida_en_3___250_kcmil___1___2_0___1___2_T_AWG__THHN_en_1Ø_3" localSheetId="12">#REF!</definedName>
    <definedName name="Acometida_en_3___250_kcmil___1___2_0___1___2_T_AWG__THHN_en_1Ø_3">#REF!</definedName>
    <definedName name="Acometida_en_3___4_0___1___2_0___1___2_T_AWG__THHN_en_1Ø_3" localSheetId="5">#REF!</definedName>
    <definedName name="Acometida_en_3___4_0___1___2_0___1___2_T_AWG__THHN_en_1Ø_3" localSheetId="7">#REF!</definedName>
    <definedName name="Acometida_en_3___4_0___1___2_0___1___2_T_AWG__THHN_en_1Ø_3" localSheetId="6">#REF!</definedName>
    <definedName name="Acometida_en_3___4_0___1___2_0___1___2_T_AWG__THHN_en_1Ø_3" localSheetId="8">#REF!</definedName>
    <definedName name="Acometida_en_3___4_0___1___2_0___1___2_T_AWG__THHN_en_1Ø_3" localSheetId="10">#REF!</definedName>
    <definedName name="Acometida_en_3___4_0___1___2_0___1___2_T_AWG__THHN_en_1Ø_3" localSheetId="12">#REF!</definedName>
    <definedName name="Acometida_en_3___4_0___1___2_0___1___2_T_AWG__THHN_en_1Ø_3">#REF!</definedName>
    <definedName name="Acometida_en_3___6___1___8___1___8_T_AWG__THHN_en_1Ø_1" localSheetId="5">#REF!</definedName>
    <definedName name="Acometida_en_3___6___1___8___1___8_T_AWG__THHN_en_1Ø_1" localSheetId="7">#REF!</definedName>
    <definedName name="Acometida_en_3___6___1___8___1___8_T_AWG__THHN_en_1Ø_1" localSheetId="6">#REF!</definedName>
    <definedName name="Acometida_en_3___6___1___8___1___8_T_AWG__THHN_en_1Ø_1" localSheetId="8">#REF!</definedName>
    <definedName name="Acometida_en_3___6___1___8___1___8_T_AWG__THHN_en_1Ø_1" localSheetId="10">#REF!</definedName>
    <definedName name="Acometida_en_3___6___1___8___1___8_T_AWG__THHN_en_1Ø_1" localSheetId="12">#REF!</definedName>
    <definedName name="Acometida_en_3___6___1___8___1___8_T_AWG__THHN_en_1Ø_1">#REF!</definedName>
    <definedName name="Acometida_en_3___6_en_1Ø_2" localSheetId="5">#REF!</definedName>
    <definedName name="Acometida_en_3___6_en_1Ø_2" localSheetId="7">#REF!</definedName>
    <definedName name="Acometida_en_3___6_en_1Ø_2" localSheetId="6">#REF!</definedName>
    <definedName name="Acometida_en_3___6_en_1Ø_2" localSheetId="8">#REF!</definedName>
    <definedName name="Acometida_en_3___6_en_1Ø_2" localSheetId="10">#REF!</definedName>
    <definedName name="Acometida_en_3___6_en_1Ø_2" localSheetId="12">#REF!</definedName>
    <definedName name="Acometida_en_3___6_en_1Ø_2">#REF!</definedName>
    <definedName name="Acometida_en_3___8___1___10___1___8_T_AWG__THHN_en_1Ø_1" localSheetId="5">#REF!</definedName>
    <definedName name="Acometida_en_3___8___1___10___1___8_T_AWG__THHN_en_1Ø_1" localSheetId="7">#REF!</definedName>
    <definedName name="Acometida_en_3___8___1___10___1___8_T_AWG__THHN_en_1Ø_1" localSheetId="6">#REF!</definedName>
    <definedName name="Acometida_en_3___8___1___10___1___8_T_AWG__THHN_en_1Ø_1" localSheetId="8">#REF!</definedName>
    <definedName name="Acometida_en_3___8___1___10___1___8_T_AWG__THHN_en_1Ø_1" localSheetId="10">#REF!</definedName>
    <definedName name="Acometida_en_3___8___1___10___1___8_T_AWG__THHN_en_1Ø_1" localSheetId="12">#REF!</definedName>
    <definedName name="Acometida_en_3___8___1___10___1___8_T_AWG__THHN_en_1Ø_1">#REF!</definedName>
    <definedName name="Acometida_en_Conductor_de_Cobre_3___2_0_AWG_XLEP_15_Kv" localSheetId="5">#REF!</definedName>
    <definedName name="Acometida_en_Conductor_de_Cobre_3___2_0_AWG_XLEP_15_Kv" localSheetId="7">#REF!</definedName>
    <definedName name="Acometida_en_Conductor_de_Cobre_3___2_0_AWG_XLEP_15_Kv" localSheetId="6">#REF!</definedName>
    <definedName name="Acometida_en_Conductor_de_Cobre_3___2_0_AWG_XLEP_15_Kv" localSheetId="8">#REF!</definedName>
    <definedName name="Acometida_en_Conductor_de_Cobre_3___2_0_AWG_XLEP_15_Kv" localSheetId="10">#REF!</definedName>
    <definedName name="Acometida_en_Conductor_de_Cobre_3___2_0_AWG_XLEP_15_Kv" localSheetId="12">#REF!</definedName>
    <definedName name="Acometida_en_Conductor_de_Cobre_3___2_0_AWG_XLEP_15_Kv">#REF!</definedName>
    <definedName name="AF">#N/A</definedName>
    <definedName name="Agua" localSheetId="11">#REF!</definedName>
    <definedName name="Agua" localSheetId="5">#REF!</definedName>
    <definedName name="Agua" localSheetId="7">#REF!</definedName>
    <definedName name="Agua" localSheetId="6">#REF!</definedName>
    <definedName name="Agua" localSheetId="8">#REF!</definedName>
    <definedName name="Agua" localSheetId="10">#REF!</definedName>
    <definedName name="Agua" localSheetId="12">#REF!</definedName>
    <definedName name="Agua" localSheetId="13">#REF!</definedName>
    <definedName name="Agua">#REF!</definedName>
    <definedName name="AH">#N/A</definedName>
    <definedName name="AI">#N/A</definedName>
    <definedName name="AJ">#N/A</definedName>
    <definedName name="AK">#N/A</definedName>
    <definedName name="AL">#N/A</definedName>
    <definedName name="Alambre_Negro_No.18" localSheetId="11">#REF!</definedName>
    <definedName name="Alambre_Negro_No.18" localSheetId="5">#REF!</definedName>
    <definedName name="Alambre_Negro_No.18" localSheetId="7">#REF!</definedName>
    <definedName name="Alambre_Negro_No.18" localSheetId="6">#REF!</definedName>
    <definedName name="Alambre_Negro_No.18" localSheetId="8">#REF!</definedName>
    <definedName name="Alambre_Negro_No.18" localSheetId="10">#REF!</definedName>
    <definedName name="Alambre_Negro_No.18" localSheetId="12">#REF!</definedName>
    <definedName name="Alambre_Negro_No.18" localSheetId="13">#REF!</definedName>
    <definedName name="Alambre_Negro_No.18">#REF!</definedName>
    <definedName name="Alcaparro_2.00_m" localSheetId="11">#REF!</definedName>
    <definedName name="Alcaparro_2.00_m" localSheetId="5">#REF!</definedName>
    <definedName name="Alcaparro_2.00_m" localSheetId="7">#REF!</definedName>
    <definedName name="Alcaparro_2.00_m" localSheetId="6">#REF!</definedName>
    <definedName name="Alcaparro_2.00_m" localSheetId="8">#REF!</definedName>
    <definedName name="Alcaparro_2.00_m" localSheetId="10">#REF!</definedName>
    <definedName name="Alcaparro_2.00_m" localSheetId="12">#REF!</definedName>
    <definedName name="Alcaparro_2.00_m" localSheetId="13">#REF!</definedName>
    <definedName name="Alcaparro_2.00_m">#REF!</definedName>
    <definedName name="Almacenista" localSheetId="11">#REF!</definedName>
    <definedName name="Almacenista" localSheetId="5">#REF!</definedName>
    <definedName name="Almacenista" localSheetId="7">#REF!</definedName>
    <definedName name="Almacenista" localSheetId="6">#REF!</definedName>
    <definedName name="Almacenista" localSheetId="8">#REF!</definedName>
    <definedName name="Almacenista" localSheetId="10">#REF!</definedName>
    <definedName name="Almacenista" localSheetId="12">#REF!</definedName>
    <definedName name="Almacenista" localSheetId="13">#REF!</definedName>
    <definedName name="Almacenista">#REF!</definedName>
    <definedName name="Andamio_Sección" localSheetId="5">#REF!</definedName>
    <definedName name="Andamio_Sección" localSheetId="7">#REF!</definedName>
    <definedName name="Andamio_Sección" localSheetId="6">#REF!</definedName>
    <definedName name="Andamio_Sección" localSheetId="8">#REF!</definedName>
    <definedName name="Andamio_Sección" localSheetId="10">#REF!</definedName>
    <definedName name="Andamio_Sección">#REF!</definedName>
    <definedName name="Andamios" localSheetId="5">#REF!</definedName>
    <definedName name="Andamios" localSheetId="7">#REF!</definedName>
    <definedName name="Andamios" localSheetId="6">#REF!</definedName>
    <definedName name="Andamios" localSheetId="8">#REF!</definedName>
    <definedName name="Andamios" localSheetId="10">#REF!</definedName>
    <definedName name="Andamios">#REF!</definedName>
    <definedName name="Angulo_en_aluminio_1_2__x_1_2__x_1_16" localSheetId="5">#REF!</definedName>
    <definedName name="Angulo_en_aluminio_1_2__x_1_2__x_1_16" localSheetId="7">#REF!</definedName>
    <definedName name="Angulo_en_aluminio_1_2__x_1_2__x_1_16" localSheetId="6">#REF!</definedName>
    <definedName name="Angulo_en_aluminio_1_2__x_1_2__x_1_16" localSheetId="8">#REF!</definedName>
    <definedName name="Angulo_en_aluminio_1_2__x_1_2__x_1_16" localSheetId="10">#REF!</definedName>
    <definedName name="Angulo_en_aluminio_1_2__x_1_2__x_1_16">#REF!</definedName>
    <definedName name="Angulo_hierro_2_1_2__x_3_13" localSheetId="5">#REF!</definedName>
    <definedName name="Angulo_hierro_2_1_2__x_3_13" localSheetId="7">#REF!</definedName>
    <definedName name="Angulo_hierro_2_1_2__x_3_13" localSheetId="6">#REF!</definedName>
    <definedName name="Angulo_hierro_2_1_2__x_3_13" localSheetId="8">#REF!</definedName>
    <definedName name="Angulo_hierro_2_1_2__x_3_13" localSheetId="10">#REF!</definedName>
    <definedName name="Angulo_hierro_2_1_2__x_3_13" localSheetId="12">#REF!</definedName>
    <definedName name="Angulo_hierro_2_1_2__x_3_13">#REF!</definedName>
    <definedName name="Anticorrosivo_Rojo_Claro" localSheetId="5">#REF!</definedName>
    <definedName name="Anticorrosivo_Rojo_Claro" localSheetId="7">#REF!</definedName>
    <definedName name="Anticorrosivo_Rojo_Claro" localSheetId="6">#REF!</definedName>
    <definedName name="Anticorrosivo_Rojo_Claro" localSheetId="8">#REF!</definedName>
    <definedName name="Anticorrosivo_Rojo_Claro" localSheetId="10">#REF!</definedName>
    <definedName name="Anticorrosivo_Rojo_Claro">#REF!</definedName>
    <definedName name="AP" localSheetId="5">#REF!</definedName>
    <definedName name="AP" localSheetId="7">#REF!</definedName>
    <definedName name="AP" localSheetId="6">#REF!</definedName>
    <definedName name="AP" localSheetId="8">#REF!</definedName>
    <definedName name="AP" localSheetId="10">#REF!</definedName>
    <definedName name="AP">#REF!</definedName>
    <definedName name="Aparatos_Telefonicos_para_extensiones" localSheetId="5">#REF!</definedName>
    <definedName name="Aparatos_Telefonicos_para_extensiones" localSheetId="7">#REF!</definedName>
    <definedName name="Aparatos_Telefonicos_para_extensiones" localSheetId="6">#REF!</definedName>
    <definedName name="Aparatos_Telefonicos_para_extensiones" localSheetId="8">#REF!</definedName>
    <definedName name="Aparatos_Telefonicos_para_extensiones" localSheetId="10">#REF!</definedName>
    <definedName name="Aparatos_Telefonicos_para_extensiones">#REF!</definedName>
    <definedName name="Aparatos_Telefonicos_secretariales" localSheetId="5">#REF!</definedName>
    <definedName name="Aparatos_Telefonicos_secretariales" localSheetId="7">#REF!</definedName>
    <definedName name="Aparatos_Telefonicos_secretariales" localSheetId="6">#REF!</definedName>
    <definedName name="Aparatos_Telefonicos_secretariales" localSheetId="8">#REF!</definedName>
    <definedName name="Aparatos_Telefonicos_secretariales" localSheetId="10">#REF!</definedName>
    <definedName name="Aparatos_Telefonicos_secretariales">#REF!</definedName>
    <definedName name="Aplique_Cilindrico_de_Pared_en_Acero_Galvanizado_de_1x26_W._120_V." localSheetId="5">#REF!</definedName>
    <definedName name="Aplique_Cilindrico_de_Pared_en_Acero_Galvanizado_de_1x26_W._120_V." localSheetId="7">#REF!</definedName>
    <definedName name="Aplique_Cilindrico_de_Pared_en_Acero_Galvanizado_de_1x26_W._120_V." localSheetId="6">#REF!</definedName>
    <definedName name="Aplique_Cilindrico_de_Pared_en_Acero_Galvanizado_de_1x26_W._120_V." localSheetId="8">#REF!</definedName>
    <definedName name="Aplique_Cilindrico_de_Pared_en_Acero_Galvanizado_de_1x26_W._120_V." localSheetId="10">#REF!</definedName>
    <definedName name="Aplique_Cilindrico_de_Pared_en_Acero_Galvanizado_de_1x26_W._120_V." localSheetId="12">#REF!</definedName>
    <definedName name="Aplique_Cilindrico_de_Pared_en_Acero_Galvanizado_de_1x26_W._120_V.">#REF!</definedName>
    <definedName name="Aplique_Cilindrico_de_Pared_en_Acero_Galvanizado_de_2x26_W._120_V." localSheetId="5">#REF!</definedName>
    <definedName name="Aplique_Cilindrico_de_Pared_en_Acero_Galvanizado_de_2x26_W._120_V." localSheetId="7">#REF!</definedName>
    <definedName name="Aplique_Cilindrico_de_Pared_en_Acero_Galvanizado_de_2x26_W._120_V." localSheetId="6">#REF!</definedName>
    <definedName name="Aplique_Cilindrico_de_Pared_en_Acero_Galvanizado_de_2x26_W._120_V." localSheetId="8">#REF!</definedName>
    <definedName name="Aplique_Cilindrico_de_Pared_en_Acero_Galvanizado_de_2x26_W._120_V." localSheetId="10">#REF!</definedName>
    <definedName name="Aplique_Cilindrico_de_Pared_en_Acero_Galvanizado_de_2x26_W._120_V." localSheetId="12">#REF!</definedName>
    <definedName name="Aplique_Cilindrico_de_Pared_en_Acero_Galvanizado_de_2x26_W._120_V.">#REF!</definedName>
    <definedName name="Aplique_Cilindrico_de_Techo_en_Acero_Galvanizado_de_2x26_W._120_V." localSheetId="5">#REF!</definedName>
    <definedName name="Aplique_Cilindrico_de_Techo_en_Acero_Galvanizado_de_2x26_W._120_V." localSheetId="7">#REF!</definedName>
    <definedName name="Aplique_Cilindrico_de_Techo_en_Acero_Galvanizado_de_2x26_W._120_V." localSheetId="6">#REF!</definedName>
    <definedName name="Aplique_Cilindrico_de_Techo_en_Acero_Galvanizado_de_2x26_W._120_V." localSheetId="8">#REF!</definedName>
    <definedName name="Aplique_Cilindrico_de_Techo_en_Acero_Galvanizado_de_2x26_W._120_V." localSheetId="10">#REF!</definedName>
    <definedName name="Aplique_Cilindrico_de_Techo_en_Acero_Galvanizado_de_2x26_W._120_V." localSheetId="12">#REF!</definedName>
    <definedName name="Aplique_Cilindrico_de_Techo_en_Acero_Galvanizado_de_2x26_W._120_V.">#REF!</definedName>
    <definedName name="APU_1.1.1" localSheetId="5">#REF!</definedName>
    <definedName name="APU_1.1.1" localSheetId="7">#REF!</definedName>
    <definedName name="APU_1.1.1" localSheetId="6">#REF!</definedName>
    <definedName name="APU_1.1.1" localSheetId="8">#REF!</definedName>
    <definedName name="APU_1.1.1" localSheetId="10">#REF!</definedName>
    <definedName name="APU_1.1.1">#REF!</definedName>
    <definedName name="APU_1.1.2" localSheetId="5">#REF!</definedName>
    <definedName name="APU_1.1.2" localSheetId="7">#REF!</definedName>
    <definedName name="APU_1.1.2" localSheetId="6">#REF!</definedName>
    <definedName name="APU_1.1.2" localSheetId="8">#REF!</definedName>
    <definedName name="APU_1.1.2" localSheetId="10">#REF!</definedName>
    <definedName name="APU_1.1.2">#REF!</definedName>
    <definedName name="APU_1.1.3" localSheetId="5">#REF!</definedName>
    <definedName name="APU_1.1.3" localSheetId="7">#REF!</definedName>
    <definedName name="APU_1.1.3" localSheetId="6">#REF!</definedName>
    <definedName name="APU_1.1.3" localSheetId="8">#REF!</definedName>
    <definedName name="APU_1.1.3" localSheetId="10">#REF!</definedName>
    <definedName name="APU_1.1.3">#REF!</definedName>
    <definedName name="APU_1.1.4" localSheetId="5">#REF!</definedName>
    <definedName name="APU_1.1.4" localSheetId="7">#REF!</definedName>
    <definedName name="APU_1.1.4" localSheetId="6">#REF!</definedName>
    <definedName name="APU_1.1.4" localSheetId="8">#REF!</definedName>
    <definedName name="APU_1.1.4" localSheetId="10">#REF!</definedName>
    <definedName name="APU_1.1.4" localSheetId="12">#REF!</definedName>
    <definedName name="APU_1.1.4">#REF!</definedName>
    <definedName name="APU_1.1.5" localSheetId="5">#REF!</definedName>
    <definedName name="APU_1.1.5" localSheetId="7">#REF!</definedName>
    <definedName name="APU_1.1.5" localSheetId="6">#REF!</definedName>
    <definedName name="APU_1.1.5" localSheetId="8">#REF!</definedName>
    <definedName name="APU_1.1.5" localSheetId="10">#REF!</definedName>
    <definedName name="APU_1.1.5" localSheetId="12">#REF!</definedName>
    <definedName name="APU_1.1.5">#REF!</definedName>
    <definedName name="APU_1.2.1" localSheetId="5">#REF!</definedName>
    <definedName name="APU_1.2.1" localSheetId="7">#REF!</definedName>
    <definedName name="APU_1.2.1" localSheetId="6">#REF!</definedName>
    <definedName name="APU_1.2.1" localSheetId="8">#REF!</definedName>
    <definedName name="APU_1.2.1" localSheetId="10">#REF!</definedName>
    <definedName name="APU_1.2.1" localSheetId="12">#REF!</definedName>
    <definedName name="APU_1.2.1">#REF!</definedName>
    <definedName name="APU_1.2.2" localSheetId="5">#REF!</definedName>
    <definedName name="APU_1.2.2" localSheetId="7">#REF!</definedName>
    <definedName name="APU_1.2.2" localSheetId="6">#REF!</definedName>
    <definedName name="APU_1.2.2" localSheetId="8">#REF!</definedName>
    <definedName name="APU_1.2.2" localSheetId="10">#REF!</definedName>
    <definedName name="APU_1.2.2" localSheetId="12">#REF!</definedName>
    <definedName name="APU_1.2.2">#REF!</definedName>
    <definedName name="APU_1.2.3" localSheetId="5">#REF!</definedName>
    <definedName name="APU_1.2.3" localSheetId="7">#REF!</definedName>
    <definedName name="APU_1.2.3" localSheetId="6">#REF!</definedName>
    <definedName name="APU_1.2.3" localSheetId="8">#REF!</definedName>
    <definedName name="APU_1.2.3" localSheetId="10">#REF!</definedName>
    <definedName name="APU_1.2.3" localSheetId="12">#REF!</definedName>
    <definedName name="APU_1.2.3">#REF!</definedName>
    <definedName name="APU_1.3.1" localSheetId="5">#REF!</definedName>
    <definedName name="APU_1.3.1" localSheetId="7">#REF!</definedName>
    <definedName name="APU_1.3.1" localSheetId="6">#REF!</definedName>
    <definedName name="APU_1.3.1" localSheetId="8">#REF!</definedName>
    <definedName name="APU_1.3.1" localSheetId="10">#REF!</definedName>
    <definedName name="APU_1.3.1" localSheetId="12">#REF!</definedName>
    <definedName name="APU_1.3.1">#REF!</definedName>
    <definedName name="APU_1.3.2" localSheetId="5">#REF!</definedName>
    <definedName name="APU_1.3.2" localSheetId="7">#REF!</definedName>
    <definedName name="APU_1.3.2" localSheetId="6">#REF!</definedName>
    <definedName name="APU_1.3.2" localSheetId="8">#REF!</definedName>
    <definedName name="APU_1.3.2" localSheetId="10">#REF!</definedName>
    <definedName name="APU_1.3.2" localSheetId="12">#REF!</definedName>
    <definedName name="APU_1.3.2">#REF!</definedName>
    <definedName name="APU_10.1.1" localSheetId="5">#REF!</definedName>
    <definedName name="APU_10.1.1" localSheetId="7">#REF!</definedName>
    <definedName name="APU_10.1.1" localSheetId="6">#REF!</definedName>
    <definedName name="APU_10.1.1" localSheetId="8">#REF!</definedName>
    <definedName name="APU_10.1.1" localSheetId="10">#REF!</definedName>
    <definedName name="APU_10.1.1" localSheetId="12">#REF!</definedName>
    <definedName name="APU_10.1.1">#REF!</definedName>
    <definedName name="APU_10.1.10" localSheetId="5">#REF!</definedName>
    <definedName name="APU_10.1.10" localSheetId="7">#REF!</definedName>
    <definedName name="APU_10.1.10" localSheetId="6">#REF!</definedName>
    <definedName name="APU_10.1.10" localSheetId="8">#REF!</definedName>
    <definedName name="APU_10.1.10" localSheetId="10">#REF!</definedName>
    <definedName name="APU_10.1.10" localSheetId="12">#REF!</definedName>
    <definedName name="APU_10.1.10">#REF!</definedName>
    <definedName name="APU_10.1.11" localSheetId="5">#REF!</definedName>
    <definedName name="APU_10.1.11" localSheetId="7">#REF!</definedName>
    <definedName name="APU_10.1.11" localSheetId="6">#REF!</definedName>
    <definedName name="APU_10.1.11" localSheetId="8">#REF!</definedName>
    <definedName name="APU_10.1.11" localSheetId="10">#REF!</definedName>
    <definedName name="APU_10.1.11" localSheetId="12">#REF!</definedName>
    <definedName name="APU_10.1.11">#REF!</definedName>
    <definedName name="APU_10.1.13" localSheetId="5">#REF!</definedName>
    <definedName name="APU_10.1.13" localSheetId="7">#REF!</definedName>
    <definedName name="APU_10.1.13" localSheetId="6">#REF!</definedName>
    <definedName name="APU_10.1.13" localSheetId="8">#REF!</definedName>
    <definedName name="APU_10.1.13" localSheetId="10">#REF!</definedName>
    <definedName name="APU_10.1.13" localSheetId="12">#REF!</definedName>
    <definedName name="APU_10.1.13">#REF!</definedName>
    <definedName name="APU_10.1.14" localSheetId="5">#REF!</definedName>
    <definedName name="APU_10.1.14" localSheetId="7">#REF!</definedName>
    <definedName name="APU_10.1.14" localSheetId="6">#REF!</definedName>
    <definedName name="APU_10.1.14" localSheetId="8">#REF!</definedName>
    <definedName name="APU_10.1.14" localSheetId="10">#REF!</definedName>
    <definedName name="APU_10.1.14" localSheetId="12">#REF!</definedName>
    <definedName name="APU_10.1.14">#REF!</definedName>
    <definedName name="APU_10.1.15" localSheetId="5">#REF!</definedName>
    <definedName name="APU_10.1.15" localSheetId="7">#REF!</definedName>
    <definedName name="APU_10.1.15" localSheetId="6">#REF!</definedName>
    <definedName name="APU_10.1.15" localSheetId="8">#REF!</definedName>
    <definedName name="APU_10.1.15" localSheetId="10">#REF!</definedName>
    <definedName name="APU_10.1.15" localSheetId="12">#REF!</definedName>
    <definedName name="APU_10.1.15">#REF!</definedName>
    <definedName name="APU_10.1.16" localSheetId="5">#REF!</definedName>
    <definedName name="APU_10.1.16" localSheetId="7">#REF!</definedName>
    <definedName name="APU_10.1.16" localSheetId="6">#REF!</definedName>
    <definedName name="APU_10.1.16" localSheetId="8">#REF!</definedName>
    <definedName name="APU_10.1.16" localSheetId="10">#REF!</definedName>
    <definedName name="APU_10.1.16" localSheetId="12">#REF!</definedName>
    <definedName name="APU_10.1.16">#REF!</definedName>
    <definedName name="APU_10.1.17" localSheetId="5">#REF!</definedName>
    <definedName name="APU_10.1.17" localSheetId="7">#REF!</definedName>
    <definedName name="APU_10.1.17" localSheetId="6">#REF!</definedName>
    <definedName name="APU_10.1.17" localSheetId="8">#REF!</definedName>
    <definedName name="APU_10.1.17" localSheetId="10">#REF!</definedName>
    <definedName name="APU_10.1.17" localSheetId="12">#REF!</definedName>
    <definedName name="APU_10.1.17">#REF!</definedName>
    <definedName name="APU_10.1.18" localSheetId="5">#REF!</definedName>
    <definedName name="APU_10.1.18" localSheetId="7">#REF!</definedName>
    <definedName name="APU_10.1.18" localSheetId="6">#REF!</definedName>
    <definedName name="APU_10.1.18" localSheetId="8">#REF!</definedName>
    <definedName name="APU_10.1.18" localSheetId="10">#REF!</definedName>
    <definedName name="APU_10.1.18" localSheetId="12">#REF!</definedName>
    <definedName name="APU_10.1.18">#REF!</definedName>
    <definedName name="APU_10.1.19" localSheetId="5">#REF!</definedName>
    <definedName name="APU_10.1.19" localSheetId="7">#REF!</definedName>
    <definedName name="APU_10.1.19" localSheetId="6">#REF!</definedName>
    <definedName name="APU_10.1.19" localSheetId="8">#REF!</definedName>
    <definedName name="APU_10.1.19" localSheetId="10">#REF!</definedName>
    <definedName name="APU_10.1.19" localSheetId="12">#REF!</definedName>
    <definedName name="APU_10.1.19">#REF!</definedName>
    <definedName name="APU_10.1.2" localSheetId="5">#REF!</definedName>
    <definedName name="APU_10.1.2" localSheetId="7">#REF!</definedName>
    <definedName name="APU_10.1.2" localSheetId="6">#REF!</definedName>
    <definedName name="APU_10.1.2" localSheetId="8">#REF!</definedName>
    <definedName name="APU_10.1.2" localSheetId="10">#REF!</definedName>
    <definedName name="APU_10.1.2" localSheetId="12">#REF!</definedName>
    <definedName name="APU_10.1.2">#REF!</definedName>
    <definedName name="APU_10.1.3" localSheetId="5">#REF!</definedName>
    <definedName name="APU_10.1.3" localSheetId="7">#REF!</definedName>
    <definedName name="APU_10.1.3" localSheetId="6">#REF!</definedName>
    <definedName name="APU_10.1.3" localSheetId="8">#REF!</definedName>
    <definedName name="APU_10.1.3" localSheetId="10">#REF!</definedName>
    <definedName name="APU_10.1.3" localSheetId="12">#REF!</definedName>
    <definedName name="APU_10.1.3">#REF!</definedName>
    <definedName name="APU_10.1.4" localSheetId="5">#REF!</definedName>
    <definedName name="APU_10.1.4" localSheetId="7">#REF!</definedName>
    <definedName name="APU_10.1.4" localSheetId="6">#REF!</definedName>
    <definedName name="APU_10.1.4" localSheetId="8">#REF!</definedName>
    <definedName name="APU_10.1.4" localSheetId="10">#REF!</definedName>
    <definedName name="APU_10.1.4" localSheetId="12">#REF!</definedName>
    <definedName name="APU_10.1.4">#REF!</definedName>
    <definedName name="APU_10.1.5" localSheetId="5">#REF!</definedName>
    <definedName name="APU_10.1.5" localSheetId="7">#REF!</definedName>
    <definedName name="APU_10.1.5" localSheetId="6">#REF!</definedName>
    <definedName name="APU_10.1.5" localSheetId="8">#REF!</definedName>
    <definedName name="APU_10.1.5" localSheetId="10">#REF!</definedName>
    <definedName name="APU_10.1.5" localSheetId="12">#REF!</definedName>
    <definedName name="APU_10.1.5">#REF!</definedName>
    <definedName name="APU_10.1.6" localSheetId="5">#REF!</definedName>
    <definedName name="APU_10.1.6" localSheetId="7">#REF!</definedName>
    <definedName name="APU_10.1.6" localSheetId="6">#REF!</definedName>
    <definedName name="APU_10.1.6" localSheetId="8">#REF!</definedName>
    <definedName name="APU_10.1.6" localSheetId="10">#REF!</definedName>
    <definedName name="APU_10.1.6" localSheetId="12">#REF!</definedName>
    <definedName name="APU_10.1.6">#REF!</definedName>
    <definedName name="APU_10.1.7" localSheetId="5">#REF!</definedName>
    <definedName name="APU_10.1.7" localSheetId="7">#REF!</definedName>
    <definedName name="APU_10.1.7" localSheetId="6">#REF!</definedName>
    <definedName name="APU_10.1.7" localSheetId="8">#REF!</definedName>
    <definedName name="APU_10.1.7" localSheetId="10">#REF!</definedName>
    <definedName name="APU_10.1.7" localSheetId="12">#REF!</definedName>
    <definedName name="APU_10.1.7">#REF!</definedName>
    <definedName name="APU_10.1.8" localSheetId="5">#REF!</definedName>
    <definedName name="APU_10.1.8" localSheetId="7">#REF!</definedName>
    <definedName name="APU_10.1.8" localSheetId="6">#REF!</definedName>
    <definedName name="APU_10.1.8" localSheetId="8">#REF!</definedName>
    <definedName name="APU_10.1.8" localSheetId="10">#REF!</definedName>
    <definedName name="APU_10.1.8" localSheetId="12">#REF!</definedName>
    <definedName name="APU_10.1.8">#REF!</definedName>
    <definedName name="APU_10.1.9" localSheetId="5">#REF!</definedName>
    <definedName name="APU_10.1.9" localSheetId="7">#REF!</definedName>
    <definedName name="APU_10.1.9" localSheetId="6">#REF!</definedName>
    <definedName name="APU_10.1.9" localSheetId="8">#REF!</definedName>
    <definedName name="APU_10.1.9" localSheetId="10">#REF!</definedName>
    <definedName name="APU_10.1.9" localSheetId="12">#REF!</definedName>
    <definedName name="APU_10.1.9">#REF!</definedName>
    <definedName name="APU_10.2.1" localSheetId="5">#REF!</definedName>
    <definedName name="APU_10.2.1" localSheetId="7">#REF!</definedName>
    <definedName name="APU_10.2.1" localSheetId="6">#REF!</definedName>
    <definedName name="APU_10.2.1" localSheetId="8">#REF!</definedName>
    <definedName name="APU_10.2.1" localSheetId="10">#REF!</definedName>
    <definedName name="APU_10.2.1" localSheetId="12">#REF!</definedName>
    <definedName name="APU_10.2.1">#REF!</definedName>
    <definedName name="APU_10.2.2" localSheetId="5">#REF!</definedName>
    <definedName name="APU_10.2.2" localSheetId="7">#REF!</definedName>
    <definedName name="APU_10.2.2" localSheetId="6">#REF!</definedName>
    <definedName name="APU_10.2.2" localSheetId="8">#REF!</definedName>
    <definedName name="APU_10.2.2" localSheetId="10">#REF!</definedName>
    <definedName name="APU_10.2.2" localSheetId="12">#REF!</definedName>
    <definedName name="APU_10.2.2">#REF!</definedName>
    <definedName name="APU_11.1.1" localSheetId="5">#REF!</definedName>
    <definedName name="APU_11.1.1" localSheetId="7">#REF!</definedName>
    <definedName name="APU_11.1.1" localSheetId="6">#REF!</definedName>
    <definedName name="APU_11.1.1" localSheetId="8">#REF!</definedName>
    <definedName name="APU_11.1.1" localSheetId="10">#REF!</definedName>
    <definedName name="APU_11.1.1" localSheetId="12">#REF!</definedName>
    <definedName name="APU_11.1.1">#REF!</definedName>
    <definedName name="APU_11.1.2" localSheetId="5">#REF!</definedName>
    <definedName name="APU_11.1.2" localSheetId="7">#REF!</definedName>
    <definedName name="APU_11.1.2" localSheetId="6">#REF!</definedName>
    <definedName name="APU_11.1.2" localSheetId="8">#REF!</definedName>
    <definedName name="APU_11.1.2" localSheetId="10">#REF!</definedName>
    <definedName name="APU_11.1.2" localSheetId="12">#REF!</definedName>
    <definedName name="APU_11.1.2">#REF!</definedName>
    <definedName name="APU_11.1.3" localSheetId="5">#REF!</definedName>
    <definedName name="APU_11.1.3" localSheetId="7">#REF!</definedName>
    <definedName name="APU_11.1.3" localSheetId="6">#REF!</definedName>
    <definedName name="APU_11.1.3" localSheetId="8">#REF!</definedName>
    <definedName name="APU_11.1.3" localSheetId="10">#REF!</definedName>
    <definedName name="APU_11.1.3" localSheetId="12">#REF!</definedName>
    <definedName name="APU_11.1.3">#REF!</definedName>
    <definedName name="APU_11.1.4" localSheetId="5">#REF!</definedName>
    <definedName name="APU_11.1.4" localSheetId="7">#REF!</definedName>
    <definedName name="APU_11.1.4" localSheetId="6">#REF!</definedName>
    <definedName name="APU_11.1.4" localSheetId="8">#REF!</definedName>
    <definedName name="APU_11.1.4" localSheetId="10">#REF!</definedName>
    <definedName name="APU_11.1.4" localSheetId="12">#REF!</definedName>
    <definedName name="APU_11.1.4">#REF!</definedName>
    <definedName name="APU_11.2.1.1" localSheetId="5">#REF!</definedName>
    <definedName name="APU_11.2.1.1" localSheetId="7">#REF!</definedName>
    <definedName name="APU_11.2.1.1" localSheetId="6">#REF!</definedName>
    <definedName name="APU_11.2.1.1" localSheetId="8">#REF!</definedName>
    <definedName name="APU_11.2.1.1" localSheetId="10">#REF!</definedName>
    <definedName name="APU_11.2.1.1" localSheetId="12">#REF!</definedName>
    <definedName name="APU_11.2.1.1">#REF!</definedName>
    <definedName name="APU_11.2.2.1" localSheetId="5">#REF!</definedName>
    <definedName name="APU_11.2.2.1" localSheetId="7">#REF!</definedName>
    <definedName name="APU_11.2.2.1" localSheetId="6">#REF!</definedName>
    <definedName name="APU_11.2.2.1" localSheetId="8">#REF!</definedName>
    <definedName name="APU_11.2.2.1" localSheetId="10">#REF!</definedName>
    <definedName name="APU_11.2.2.1" localSheetId="12">#REF!</definedName>
    <definedName name="APU_11.2.2.1">#REF!</definedName>
    <definedName name="APU_11.2.2.2" localSheetId="5">#REF!</definedName>
    <definedName name="APU_11.2.2.2" localSheetId="7">#REF!</definedName>
    <definedName name="APU_11.2.2.2" localSheetId="6">#REF!</definedName>
    <definedName name="APU_11.2.2.2" localSheetId="8">#REF!</definedName>
    <definedName name="APU_11.2.2.2" localSheetId="10">#REF!</definedName>
    <definedName name="APU_11.2.2.2" localSheetId="12">#REF!</definedName>
    <definedName name="APU_11.2.2.2">#REF!</definedName>
    <definedName name="APU_11.2.3.1" localSheetId="5">#REF!</definedName>
    <definedName name="APU_11.2.3.1" localSheetId="7">#REF!</definedName>
    <definedName name="APU_11.2.3.1" localSheetId="6">#REF!</definedName>
    <definedName name="APU_11.2.3.1" localSheetId="8">#REF!</definedName>
    <definedName name="APU_11.2.3.1" localSheetId="10">#REF!</definedName>
    <definedName name="APU_11.2.3.1" localSheetId="12">#REF!</definedName>
    <definedName name="APU_11.2.3.1">#REF!</definedName>
    <definedName name="APU_11.2.3.2" localSheetId="5">#REF!</definedName>
    <definedName name="APU_11.2.3.2" localSheetId="7">#REF!</definedName>
    <definedName name="APU_11.2.3.2" localSheetId="6">#REF!</definedName>
    <definedName name="APU_11.2.3.2" localSheetId="8">#REF!</definedName>
    <definedName name="APU_11.2.3.2" localSheetId="10">#REF!</definedName>
    <definedName name="APU_11.2.3.2" localSheetId="12">#REF!</definedName>
    <definedName name="APU_11.2.3.2">#REF!</definedName>
    <definedName name="APU_12.1.1" localSheetId="5">#REF!</definedName>
    <definedName name="APU_12.1.1" localSheetId="7">#REF!</definedName>
    <definedName name="APU_12.1.1" localSheetId="6">#REF!</definedName>
    <definedName name="APU_12.1.1" localSheetId="8">#REF!</definedName>
    <definedName name="APU_12.1.1" localSheetId="10">#REF!</definedName>
    <definedName name="APU_12.1.1" localSheetId="12">#REF!</definedName>
    <definedName name="APU_12.1.1">#REF!</definedName>
    <definedName name="APU_12.1.10" localSheetId="5">#REF!</definedName>
    <definedName name="APU_12.1.10" localSheetId="7">#REF!</definedName>
    <definedName name="APU_12.1.10" localSheetId="6">#REF!</definedName>
    <definedName name="APU_12.1.10" localSheetId="8">#REF!</definedName>
    <definedName name="APU_12.1.10" localSheetId="10">#REF!</definedName>
    <definedName name="APU_12.1.10" localSheetId="12">#REF!</definedName>
    <definedName name="APU_12.1.10">#REF!</definedName>
    <definedName name="APU_12.1.11" localSheetId="5">#REF!</definedName>
    <definedName name="APU_12.1.11" localSheetId="7">#REF!</definedName>
    <definedName name="APU_12.1.11" localSheetId="6">#REF!</definedName>
    <definedName name="APU_12.1.11" localSheetId="8">#REF!</definedName>
    <definedName name="APU_12.1.11" localSheetId="10">#REF!</definedName>
    <definedName name="APU_12.1.11" localSheetId="12">#REF!</definedName>
    <definedName name="APU_12.1.11">#REF!</definedName>
    <definedName name="APU_12.1.12" localSheetId="5">#REF!</definedName>
    <definedName name="APU_12.1.12" localSheetId="7">#REF!</definedName>
    <definedName name="APU_12.1.12" localSheetId="6">#REF!</definedName>
    <definedName name="APU_12.1.12" localSheetId="8">#REF!</definedName>
    <definedName name="APU_12.1.12" localSheetId="10">#REF!</definedName>
    <definedName name="APU_12.1.12" localSheetId="12">#REF!</definedName>
    <definedName name="APU_12.1.12">#REF!</definedName>
    <definedName name="APU_12.1.13" localSheetId="5">#REF!</definedName>
    <definedName name="APU_12.1.13" localSheetId="7">#REF!</definedName>
    <definedName name="APU_12.1.13" localSheetId="6">#REF!</definedName>
    <definedName name="APU_12.1.13" localSheetId="8">#REF!</definedName>
    <definedName name="APU_12.1.13" localSheetId="10">#REF!</definedName>
    <definedName name="APU_12.1.13" localSheetId="12">#REF!</definedName>
    <definedName name="APU_12.1.13">#REF!</definedName>
    <definedName name="APU_12.1.14" localSheetId="5">#REF!</definedName>
    <definedName name="APU_12.1.14" localSheetId="7">#REF!</definedName>
    <definedName name="APU_12.1.14" localSheetId="6">#REF!</definedName>
    <definedName name="APU_12.1.14" localSheetId="8">#REF!</definedName>
    <definedName name="APU_12.1.14" localSheetId="10">#REF!</definedName>
    <definedName name="APU_12.1.14" localSheetId="12">#REF!</definedName>
    <definedName name="APU_12.1.14">#REF!</definedName>
    <definedName name="APU_12.1.15" localSheetId="5">#REF!</definedName>
    <definedName name="APU_12.1.15" localSheetId="7">#REF!</definedName>
    <definedName name="APU_12.1.15" localSheetId="6">#REF!</definedName>
    <definedName name="APU_12.1.15" localSheetId="8">#REF!</definedName>
    <definedName name="APU_12.1.15" localSheetId="10">#REF!</definedName>
    <definedName name="APU_12.1.15" localSheetId="12">#REF!</definedName>
    <definedName name="APU_12.1.15">#REF!</definedName>
    <definedName name="APU_12.1.16" localSheetId="5">#REF!</definedName>
    <definedName name="APU_12.1.16" localSheetId="7">#REF!</definedName>
    <definedName name="APU_12.1.16" localSheetId="6">#REF!</definedName>
    <definedName name="APU_12.1.16" localSheetId="8">#REF!</definedName>
    <definedName name="APU_12.1.16" localSheetId="10">#REF!</definedName>
    <definedName name="APU_12.1.16" localSheetId="12">#REF!</definedName>
    <definedName name="APU_12.1.16">#REF!</definedName>
    <definedName name="APU_12.1.17" localSheetId="5">#REF!</definedName>
    <definedName name="APU_12.1.17" localSheetId="7">#REF!</definedName>
    <definedName name="APU_12.1.17" localSheetId="6">#REF!</definedName>
    <definedName name="APU_12.1.17" localSheetId="8">#REF!</definedName>
    <definedName name="APU_12.1.17" localSheetId="10">#REF!</definedName>
    <definedName name="APU_12.1.17" localSheetId="12">#REF!</definedName>
    <definedName name="APU_12.1.17">#REF!</definedName>
    <definedName name="APU_12.1.18" localSheetId="5">#REF!</definedName>
    <definedName name="APU_12.1.18" localSheetId="7">#REF!</definedName>
    <definedName name="APU_12.1.18" localSheetId="6">#REF!</definedName>
    <definedName name="APU_12.1.18" localSheetId="8">#REF!</definedName>
    <definedName name="APU_12.1.18" localSheetId="10">#REF!</definedName>
    <definedName name="APU_12.1.18" localSheetId="12">#REF!</definedName>
    <definedName name="APU_12.1.18">#REF!</definedName>
    <definedName name="APU_12.1.19" localSheetId="5">#REF!</definedName>
    <definedName name="APU_12.1.19" localSheetId="7">#REF!</definedName>
    <definedName name="APU_12.1.19" localSheetId="6">#REF!</definedName>
    <definedName name="APU_12.1.19" localSheetId="8">#REF!</definedName>
    <definedName name="APU_12.1.19" localSheetId="10">#REF!</definedName>
    <definedName name="APU_12.1.19" localSheetId="12">#REF!</definedName>
    <definedName name="APU_12.1.19">#REF!</definedName>
    <definedName name="APU_12.1.2" localSheetId="5">#REF!</definedName>
    <definedName name="APU_12.1.2" localSheetId="7">#REF!</definedName>
    <definedName name="APU_12.1.2" localSheetId="6">#REF!</definedName>
    <definedName name="APU_12.1.2" localSheetId="8">#REF!</definedName>
    <definedName name="APU_12.1.2" localSheetId="10">#REF!</definedName>
    <definedName name="APU_12.1.2" localSheetId="12">#REF!</definedName>
    <definedName name="APU_12.1.2">#REF!</definedName>
    <definedName name="APU_12.1.20" localSheetId="5">#REF!</definedName>
    <definedName name="APU_12.1.20" localSheetId="7">#REF!</definedName>
    <definedName name="APU_12.1.20" localSheetId="6">#REF!</definedName>
    <definedName name="APU_12.1.20" localSheetId="8">#REF!</definedName>
    <definedName name="APU_12.1.20" localSheetId="10">#REF!</definedName>
    <definedName name="APU_12.1.20" localSheetId="12">#REF!</definedName>
    <definedName name="APU_12.1.20">#REF!</definedName>
    <definedName name="APU_12.1.21" localSheetId="5">#REF!</definedName>
    <definedName name="APU_12.1.21" localSheetId="7">#REF!</definedName>
    <definedName name="APU_12.1.21" localSheetId="6">#REF!</definedName>
    <definedName name="APU_12.1.21" localSheetId="8">#REF!</definedName>
    <definedName name="APU_12.1.21" localSheetId="10">#REF!</definedName>
    <definedName name="APU_12.1.21" localSheetId="12">#REF!</definedName>
    <definedName name="APU_12.1.21">#REF!</definedName>
    <definedName name="APU_12.1.22" localSheetId="5">#REF!</definedName>
    <definedName name="APU_12.1.22" localSheetId="7">#REF!</definedName>
    <definedName name="APU_12.1.22" localSheetId="6">#REF!</definedName>
    <definedName name="APU_12.1.22" localSheetId="8">#REF!</definedName>
    <definedName name="APU_12.1.22" localSheetId="10">#REF!</definedName>
    <definedName name="APU_12.1.22" localSheetId="12">#REF!</definedName>
    <definedName name="APU_12.1.22">#REF!</definedName>
    <definedName name="APU_12.1.23" localSheetId="5">#REF!</definedName>
    <definedName name="APU_12.1.23" localSheetId="7">#REF!</definedName>
    <definedName name="APU_12.1.23" localSheetId="6">#REF!</definedName>
    <definedName name="APU_12.1.23" localSheetId="8">#REF!</definedName>
    <definedName name="APU_12.1.23" localSheetId="10">#REF!</definedName>
    <definedName name="APU_12.1.23" localSheetId="12">#REF!</definedName>
    <definedName name="APU_12.1.23">#REF!</definedName>
    <definedName name="APU_12.1.24" localSheetId="5">#REF!</definedName>
    <definedName name="APU_12.1.24" localSheetId="7">#REF!</definedName>
    <definedName name="APU_12.1.24" localSheetId="6">#REF!</definedName>
    <definedName name="APU_12.1.24" localSheetId="8">#REF!</definedName>
    <definedName name="APU_12.1.24" localSheetId="10">#REF!</definedName>
    <definedName name="APU_12.1.24" localSheetId="12">#REF!</definedName>
    <definedName name="APU_12.1.24">#REF!</definedName>
    <definedName name="APU_12.1.25" localSheetId="5">#REF!</definedName>
    <definedName name="APU_12.1.25" localSheetId="7">#REF!</definedName>
    <definedName name="APU_12.1.25" localSheetId="6">#REF!</definedName>
    <definedName name="APU_12.1.25" localSheetId="8">#REF!</definedName>
    <definedName name="APU_12.1.25" localSheetId="10">#REF!</definedName>
    <definedName name="APU_12.1.25" localSheetId="12">#REF!</definedName>
    <definedName name="APU_12.1.25">#REF!</definedName>
    <definedName name="APU_12.1.26" localSheetId="5">#REF!</definedName>
    <definedName name="APU_12.1.26" localSheetId="7">#REF!</definedName>
    <definedName name="APU_12.1.26" localSheetId="6">#REF!</definedName>
    <definedName name="APU_12.1.26" localSheetId="8">#REF!</definedName>
    <definedName name="APU_12.1.26" localSheetId="10">#REF!</definedName>
    <definedName name="APU_12.1.26" localSheetId="12">#REF!</definedName>
    <definedName name="APU_12.1.26">#REF!</definedName>
    <definedName name="APU_12.1.27" localSheetId="5">#REF!</definedName>
    <definedName name="APU_12.1.27" localSheetId="7">#REF!</definedName>
    <definedName name="APU_12.1.27" localSheetId="6">#REF!</definedName>
    <definedName name="APU_12.1.27" localSheetId="8">#REF!</definedName>
    <definedName name="APU_12.1.27" localSheetId="10">#REF!</definedName>
    <definedName name="APU_12.1.27" localSheetId="12">#REF!</definedName>
    <definedName name="APU_12.1.27">#REF!</definedName>
    <definedName name="APU_12.1.28" localSheetId="5">#REF!</definedName>
    <definedName name="APU_12.1.28" localSheetId="7">#REF!</definedName>
    <definedName name="APU_12.1.28" localSheetId="6">#REF!</definedName>
    <definedName name="APU_12.1.28" localSheetId="8">#REF!</definedName>
    <definedName name="APU_12.1.28" localSheetId="10">#REF!</definedName>
    <definedName name="APU_12.1.28" localSheetId="12">#REF!</definedName>
    <definedName name="APU_12.1.28">#REF!</definedName>
    <definedName name="APU_12.1.29" localSheetId="5">#REF!</definedName>
    <definedName name="APU_12.1.29" localSheetId="7">#REF!</definedName>
    <definedName name="APU_12.1.29" localSheetId="6">#REF!</definedName>
    <definedName name="APU_12.1.29" localSheetId="8">#REF!</definedName>
    <definedName name="APU_12.1.29" localSheetId="10">#REF!</definedName>
    <definedName name="APU_12.1.29" localSheetId="12">#REF!</definedName>
    <definedName name="APU_12.1.29">#REF!</definedName>
    <definedName name="APU_12.1.3" localSheetId="5">#REF!</definedName>
    <definedName name="APU_12.1.3" localSheetId="7">#REF!</definedName>
    <definedName name="APU_12.1.3" localSheetId="6">#REF!</definedName>
    <definedName name="APU_12.1.3" localSheetId="8">#REF!</definedName>
    <definedName name="APU_12.1.3" localSheetId="10">#REF!</definedName>
    <definedName name="APU_12.1.3" localSheetId="12">#REF!</definedName>
    <definedName name="APU_12.1.3">#REF!</definedName>
    <definedName name="APU_12.1.30" localSheetId="5">#REF!</definedName>
    <definedName name="APU_12.1.30" localSheetId="7">#REF!</definedName>
    <definedName name="APU_12.1.30" localSheetId="6">#REF!</definedName>
    <definedName name="APU_12.1.30" localSheetId="8">#REF!</definedName>
    <definedName name="APU_12.1.30" localSheetId="10">#REF!</definedName>
    <definedName name="APU_12.1.30" localSheetId="12">#REF!</definedName>
    <definedName name="APU_12.1.30">#REF!</definedName>
    <definedName name="APU_12.1.31" localSheetId="5">#REF!</definedName>
    <definedName name="APU_12.1.31" localSheetId="7">#REF!</definedName>
    <definedName name="APU_12.1.31" localSheetId="6">#REF!</definedName>
    <definedName name="APU_12.1.31" localSheetId="8">#REF!</definedName>
    <definedName name="APU_12.1.31" localSheetId="10">#REF!</definedName>
    <definedName name="APU_12.1.31" localSheetId="12">#REF!</definedName>
    <definedName name="APU_12.1.31">#REF!</definedName>
    <definedName name="APU_12.1.32" localSheetId="5">#REF!</definedName>
    <definedName name="APU_12.1.32" localSheetId="7">#REF!</definedName>
    <definedName name="APU_12.1.32" localSheetId="6">#REF!</definedName>
    <definedName name="APU_12.1.32" localSheetId="8">#REF!</definedName>
    <definedName name="APU_12.1.32" localSheetId="10">#REF!</definedName>
    <definedName name="APU_12.1.32" localSheetId="12">#REF!</definedName>
    <definedName name="APU_12.1.32">#REF!</definedName>
    <definedName name="APU_12.1.33" localSheetId="5">#REF!</definedName>
    <definedName name="APU_12.1.33" localSheetId="7">#REF!</definedName>
    <definedName name="APU_12.1.33" localSheetId="6">#REF!</definedName>
    <definedName name="APU_12.1.33" localSheetId="8">#REF!</definedName>
    <definedName name="APU_12.1.33" localSheetId="10">#REF!</definedName>
    <definedName name="APU_12.1.33" localSheetId="12">#REF!</definedName>
    <definedName name="APU_12.1.33">#REF!</definedName>
    <definedName name="APU_12.1.34" localSheetId="5">#REF!</definedName>
    <definedName name="APU_12.1.34" localSheetId="7">#REF!</definedName>
    <definedName name="APU_12.1.34" localSheetId="6">#REF!</definedName>
    <definedName name="APU_12.1.34" localSheetId="8">#REF!</definedName>
    <definedName name="APU_12.1.34" localSheetId="10">#REF!</definedName>
    <definedName name="APU_12.1.34" localSheetId="12">#REF!</definedName>
    <definedName name="APU_12.1.34">#REF!</definedName>
    <definedName name="APU_12.1.35" localSheetId="5">#REF!</definedName>
    <definedName name="APU_12.1.35" localSheetId="7">#REF!</definedName>
    <definedName name="APU_12.1.35" localSheetId="6">#REF!</definedName>
    <definedName name="APU_12.1.35" localSheetId="8">#REF!</definedName>
    <definedName name="APU_12.1.35" localSheetId="10">#REF!</definedName>
    <definedName name="APU_12.1.35" localSheetId="12">#REF!</definedName>
    <definedName name="APU_12.1.35">#REF!</definedName>
    <definedName name="APU_12.1.36" localSheetId="5">#REF!</definedName>
    <definedName name="APU_12.1.36" localSheetId="7">#REF!</definedName>
    <definedName name="APU_12.1.36" localSheetId="6">#REF!</definedName>
    <definedName name="APU_12.1.36" localSheetId="8">#REF!</definedName>
    <definedName name="APU_12.1.36" localSheetId="10">#REF!</definedName>
    <definedName name="APU_12.1.36" localSheetId="12">#REF!</definedName>
    <definedName name="APU_12.1.36">#REF!</definedName>
    <definedName name="APU_12.1.37" localSheetId="5">#REF!</definedName>
    <definedName name="APU_12.1.37" localSheetId="7">#REF!</definedName>
    <definedName name="APU_12.1.37" localSheetId="6">#REF!</definedName>
    <definedName name="APU_12.1.37" localSheetId="8">#REF!</definedName>
    <definedName name="APU_12.1.37" localSheetId="10">#REF!</definedName>
    <definedName name="APU_12.1.37" localSheetId="12">#REF!</definedName>
    <definedName name="APU_12.1.37">#REF!</definedName>
    <definedName name="APU_12.1.38" localSheetId="5">#REF!</definedName>
    <definedName name="APU_12.1.38" localSheetId="7">#REF!</definedName>
    <definedName name="APU_12.1.38" localSheetId="6">#REF!</definedName>
    <definedName name="APU_12.1.38" localSheetId="8">#REF!</definedName>
    <definedName name="APU_12.1.38" localSheetId="10">#REF!</definedName>
    <definedName name="APU_12.1.38" localSheetId="12">#REF!</definedName>
    <definedName name="APU_12.1.38">#REF!</definedName>
    <definedName name="APU_12.1.39" localSheetId="5">#REF!</definedName>
    <definedName name="APU_12.1.39" localSheetId="7">#REF!</definedName>
    <definedName name="APU_12.1.39" localSheetId="6">#REF!</definedName>
    <definedName name="APU_12.1.39" localSheetId="8">#REF!</definedName>
    <definedName name="APU_12.1.39" localSheetId="10">#REF!</definedName>
    <definedName name="APU_12.1.39" localSheetId="12">#REF!</definedName>
    <definedName name="APU_12.1.39">#REF!</definedName>
    <definedName name="APU_12.1.4" localSheetId="5">#REF!</definedName>
    <definedName name="APU_12.1.4" localSheetId="7">#REF!</definedName>
    <definedName name="APU_12.1.4" localSheetId="6">#REF!</definedName>
    <definedName name="APU_12.1.4" localSheetId="8">#REF!</definedName>
    <definedName name="APU_12.1.4" localSheetId="10">#REF!</definedName>
    <definedName name="APU_12.1.4" localSheetId="12">#REF!</definedName>
    <definedName name="APU_12.1.4">#REF!</definedName>
    <definedName name="APU_12.1.40" localSheetId="5">#REF!</definedName>
    <definedName name="APU_12.1.40" localSheetId="7">#REF!</definedName>
    <definedName name="APU_12.1.40" localSheetId="6">#REF!</definedName>
    <definedName name="APU_12.1.40" localSheetId="8">#REF!</definedName>
    <definedName name="APU_12.1.40" localSheetId="10">#REF!</definedName>
    <definedName name="APU_12.1.40" localSheetId="12">#REF!</definedName>
    <definedName name="APU_12.1.40">#REF!</definedName>
    <definedName name="APU_12.1.41" localSheetId="5">#REF!</definedName>
    <definedName name="APU_12.1.41" localSheetId="7">#REF!</definedName>
    <definedName name="APU_12.1.41" localSheetId="6">#REF!</definedName>
    <definedName name="APU_12.1.41" localSheetId="8">#REF!</definedName>
    <definedName name="APU_12.1.41" localSheetId="10">#REF!</definedName>
    <definedName name="APU_12.1.41" localSheetId="12">#REF!</definedName>
    <definedName name="APU_12.1.41">#REF!</definedName>
    <definedName name="APU_12.1.42" localSheetId="5">#REF!</definedName>
    <definedName name="APU_12.1.42" localSheetId="7">#REF!</definedName>
    <definedName name="APU_12.1.42" localSheetId="6">#REF!</definedName>
    <definedName name="APU_12.1.42" localSheetId="8">#REF!</definedName>
    <definedName name="APU_12.1.42" localSheetId="10">#REF!</definedName>
    <definedName name="APU_12.1.42" localSheetId="12">#REF!</definedName>
    <definedName name="APU_12.1.42">#REF!</definedName>
    <definedName name="APU_12.1.43" localSheetId="5">#REF!</definedName>
    <definedName name="APU_12.1.43" localSheetId="7">#REF!</definedName>
    <definedName name="APU_12.1.43" localSheetId="6">#REF!</definedName>
    <definedName name="APU_12.1.43" localSheetId="8">#REF!</definedName>
    <definedName name="APU_12.1.43" localSheetId="10">#REF!</definedName>
    <definedName name="APU_12.1.43" localSheetId="12">#REF!</definedName>
    <definedName name="APU_12.1.43">#REF!</definedName>
    <definedName name="APU_12.1.44" localSheetId="5">#REF!</definedName>
    <definedName name="APU_12.1.44" localSheetId="7">#REF!</definedName>
    <definedName name="APU_12.1.44" localSheetId="6">#REF!</definedName>
    <definedName name="APU_12.1.44" localSheetId="8">#REF!</definedName>
    <definedName name="APU_12.1.44" localSheetId="10">#REF!</definedName>
    <definedName name="APU_12.1.44" localSheetId="12">#REF!</definedName>
    <definedName name="APU_12.1.44">#REF!</definedName>
    <definedName name="APU_12.1.45" localSheetId="5">#REF!</definedName>
    <definedName name="APU_12.1.45" localSheetId="7">#REF!</definedName>
    <definedName name="APU_12.1.45" localSheetId="6">#REF!</definedName>
    <definedName name="APU_12.1.45" localSheetId="8">#REF!</definedName>
    <definedName name="APU_12.1.45" localSheetId="10">#REF!</definedName>
    <definedName name="APU_12.1.45" localSheetId="12">#REF!</definedName>
    <definedName name="APU_12.1.45">#REF!</definedName>
    <definedName name="APU_12.1.46" localSheetId="5">#REF!</definedName>
    <definedName name="APU_12.1.46" localSheetId="7">#REF!</definedName>
    <definedName name="APU_12.1.46" localSheetId="6">#REF!</definedName>
    <definedName name="APU_12.1.46" localSheetId="8">#REF!</definedName>
    <definedName name="APU_12.1.46" localSheetId="10">#REF!</definedName>
    <definedName name="APU_12.1.46" localSheetId="12">#REF!</definedName>
    <definedName name="APU_12.1.46">#REF!</definedName>
    <definedName name="APU_12.1.47" localSheetId="5">#REF!</definedName>
    <definedName name="APU_12.1.47" localSheetId="7">#REF!</definedName>
    <definedName name="APU_12.1.47" localSheetId="6">#REF!</definedName>
    <definedName name="APU_12.1.47" localSheetId="8">#REF!</definedName>
    <definedName name="APU_12.1.47" localSheetId="10">#REF!</definedName>
    <definedName name="APU_12.1.47" localSheetId="12">#REF!</definedName>
    <definedName name="APU_12.1.47">#REF!</definedName>
    <definedName name="APU_12.1.48" localSheetId="5">#REF!</definedName>
    <definedName name="APU_12.1.48" localSheetId="7">#REF!</definedName>
    <definedName name="APU_12.1.48" localSheetId="6">#REF!</definedName>
    <definedName name="APU_12.1.48" localSheetId="8">#REF!</definedName>
    <definedName name="APU_12.1.48" localSheetId="10">#REF!</definedName>
    <definedName name="APU_12.1.48" localSheetId="12">#REF!</definedName>
    <definedName name="APU_12.1.48">#REF!</definedName>
    <definedName name="APU_12.1.49" localSheetId="5">#REF!</definedName>
    <definedName name="APU_12.1.49" localSheetId="7">#REF!</definedName>
    <definedName name="APU_12.1.49" localSheetId="6">#REF!</definedName>
    <definedName name="APU_12.1.49" localSheetId="8">#REF!</definedName>
    <definedName name="APU_12.1.49" localSheetId="10">#REF!</definedName>
    <definedName name="APU_12.1.49" localSheetId="12">#REF!</definedName>
    <definedName name="APU_12.1.49">#REF!</definedName>
    <definedName name="APU_12.1.5" localSheetId="5">#REF!</definedName>
    <definedName name="APU_12.1.5" localSheetId="7">#REF!</definedName>
    <definedName name="APU_12.1.5" localSheetId="6">#REF!</definedName>
    <definedName name="APU_12.1.5" localSheetId="8">#REF!</definedName>
    <definedName name="APU_12.1.5" localSheetId="10">#REF!</definedName>
    <definedName name="APU_12.1.5" localSheetId="12">#REF!</definedName>
    <definedName name="APU_12.1.5">#REF!</definedName>
    <definedName name="APU_12.1.50" localSheetId="5">#REF!</definedName>
    <definedName name="APU_12.1.50" localSheetId="7">#REF!</definedName>
    <definedName name="APU_12.1.50" localSheetId="6">#REF!</definedName>
    <definedName name="APU_12.1.50" localSheetId="8">#REF!</definedName>
    <definedName name="APU_12.1.50" localSheetId="10">#REF!</definedName>
    <definedName name="APU_12.1.50" localSheetId="12">#REF!</definedName>
    <definedName name="APU_12.1.50">#REF!</definedName>
    <definedName name="APU_12.1.51" localSheetId="5">#REF!</definedName>
    <definedName name="APU_12.1.51" localSheetId="7">#REF!</definedName>
    <definedName name="APU_12.1.51" localSheetId="6">#REF!</definedName>
    <definedName name="APU_12.1.51" localSheetId="8">#REF!</definedName>
    <definedName name="APU_12.1.51" localSheetId="10">#REF!</definedName>
    <definedName name="APU_12.1.51" localSheetId="12">#REF!</definedName>
    <definedName name="APU_12.1.51">#REF!</definedName>
    <definedName name="APU_12.1.52" localSheetId="5">#REF!</definedName>
    <definedName name="APU_12.1.52" localSheetId="7">#REF!</definedName>
    <definedName name="APU_12.1.52" localSheetId="6">#REF!</definedName>
    <definedName name="APU_12.1.52" localSheetId="8">#REF!</definedName>
    <definedName name="APU_12.1.52" localSheetId="10">#REF!</definedName>
    <definedName name="APU_12.1.52" localSheetId="12">#REF!</definedName>
    <definedName name="APU_12.1.52">#REF!</definedName>
    <definedName name="APU_12.1.53" localSheetId="5">#REF!</definedName>
    <definedName name="APU_12.1.53" localSheetId="7">#REF!</definedName>
    <definedName name="APU_12.1.53" localSheetId="6">#REF!</definedName>
    <definedName name="APU_12.1.53" localSheetId="8">#REF!</definedName>
    <definedName name="APU_12.1.53" localSheetId="10">#REF!</definedName>
    <definedName name="APU_12.1.53" localSheetId="12">#REF!</definedName>
    <definedName name="APU_12.1.53">#REF!</definedName>
    <definedName name="APU_12.1.54" localSheetId="5">#REF!</definedName>
    <definedName name="APU_12.1.54" localSheetId="7">#REF!</definedName>
    <definedName name="APU_12.1.54" localSheetId="6">#REF!</definedName>
    <definedName name="APU_12.1.54" localSheetId="8">#REF!</definedName>
    <definedName name="APU_12.1.54" localSheetId="10">#REF!</definedName>
    <definedName name="APU_12.1.54" localSheetId="12">#REF!</definedName>
    <definedName name="APU_12.1.54">#REF!</definedName>
    <definedName name="APU_12.1.55" localSheetId="5">#REF!</definedName>
    <definedName name="APU_12.1.55" localSheetId="7">#REF!</definedName>
    <definedName name="APU_12.1.55" localSheetId="6">#REF!</definedName>
    <definedName name="APU_12.1.55" localSheetId="8">#REF!</definedName>
    <definedName name="APU_12.1.55" localSheetId="10">#REF!</definedName>
    <definedName name="APU_12.1.55" localSheetId="12">#REF!</definedName>
    <definedName name="APU_12.1.55">#REF!</definedName>
    <definedName name="APU_12.1.56" localSheetId="5">#REF!</definedName>
    <definedName name="APU_12.1.56" localSheetId="7">#REF!</definedName>
    <definedName name="APU_12.1.56" localSheetId="6">#REF!</definedName>
    <definedName name="APU_12.1.56" localSheetId="8">#REF!</definedName>
    <definedName name="APU_12.1.56" localSheetId="10">#REF!</definedName>
    <definedName name="APU_12.1.56" localSheetId="12">#REF!</definedName>
    <definedName name="APU_12.1.56">#REF!</definedName>
    <definedName name="APU_12.1.57" localSheetId="5">#REF!</definedName>
    <definedName name="APU_12.1.57" localSheetId="7">#REF!</definedName>
    <definedName name="APU_12.1.57" localSheetId="6">#REF!</definedName>
    <definedName name="APU_12.1.57" localSheetId="8">#REF!</definedName>
    <definedName name="APU_12.1.57" localSheetId="10">#REF!</definedName>
    <definedName name="APU_12.1.57" localSheetId="12">#REF!</definedName>
    <definedName name="APU_12.1.57">#REF!</definedName>
    <definedName name="APU_12.1.58" localSheetId="5">#REF!</definedName>
    <definedName name="APU_12.1.58" localSheetId="7">#REF!</definedName>
    <definedName name="APU_12.1.58" localSheetId="6">#REF!</definedName>
    <definedName name="APU_12.1.58" localSheetId="8">#REF!</definedName>
    <definedName name="APU_12.1.58" localSheetId="10">#REF!</definedName>
    <definedName name="APU_12.1.58" localSheetId="12">#REF!</definedName>
    <definedName name="APU_12.1.58">#REF!</definedName>
    <definedName name="APU_12.1.59" localSheetId="5">#REF!</definedName>
    <definedName name="APU_12.1.59" localSheetId="7">#REF!</definedName>
    <definedName name="APU_12.1.59" localSheetId="6">#REF!</definedName>
    <definedName name="APU_12.1.59" localSheetId="8">#REF!</definedName>
    <definedName name="APU_12.1.59" localSheetId="10">#REF!</definedName>
    <definedName name="APU_12.1.59" localSheetId="12">#REF!</definedName>
    <definedName name="APU_12.1.59">#REF!</definedName>
    <definedName name="APU_12.1.6" localSheetId="5">#REF!</definedName>
    <definedName name="APU_12.1.6" localSheetId="7">#REF!</definedName>
    <definedName name="APU_12.1.6" localSheetId="6">#REF!</definedName>
    <definedName name="APU_12.1.6" localSheetId="8">#REF!</definedName>
    <definedName name="APU_12.1.6" localSheetId="10">#REF!</definedName>
    <definedName name="APU_12.1.6" localSheetId="12">#REF!</definedName>
    <definedName name="APU_12.1.6">#REF!</definedName>
    <definedName name="APU_12.1.60" localSheetId="5">#REF!</definedName>
    <definedName name="APU_12.1.60" localSheetId="7">#REF!</definedName>
    <definedName name="APU_12.1.60" localSheetId="6">#REF!</definedName>
    <definedName name="APU_12.1.60" localSheetId="8">#REF!</definedName>
    <definedName name="APU_12.1.60" localSheetId="10">#REF!</definedName>
    <definedName name="APU_12.1.60" localSheetId="12">#REF!</definedName>
    <definedName name="APU_12.1.60">#REF!</definedName>
    <definedName name="APU_12.1.61" localSheetId="5">#REF!</definedName>
    <definedName name="APU_12.1.61" localSheetId="7">#REF!</definedName>
    <definedName name="APU_12.1.61" localSheetId="6">#REF!</definedName>
    <definedName name="APU_12.1.61" localSheetId="8">#REF!</definedName>
    <definedName name="APU_12.1.61" localSheetId="10">#REF!</definedName>
    <definedName name="APU_12.1.61" localSheetId="12">#REF!</definedName>
    <definedName name="APU_12.1.61">#REF!</definedName>
    <definedName name="APU_12.1.62" localSheetId="5">#REF!</definedName>
    <definedName name="APU_12.1.62" localSheetId="7">#REF!</definedName>
    <definedName name="APU_12.1.62" localSheetId="6">#REF!</definedName>
    <definedName name="APU_12.1.62" localSheetId="8">#REF!</definedName>
    <definedName name="APU_12.1.62" localSheetId="10">#REF!</definedName>
    <definedName name="APU_12.1.62" localSheetId="12">#REF!</definedName>
    <definedName name="APU_12.1.62">#REF!</definedName>
    <definedName name="APU_12.1.63" localSheetId="5">#REF!</definedName>
    <definedName name="APU_12.1.63" localSheetId="7">#REF!</definedName>
    <definedName name="APU_12.1.63" localSheetId="6">#REF!</definedName>
    <definedName name="APU_12.1.63" localSheetId="8">#REF!</definedName>
    <definedName name="APU_12.1.63" localSheetId="10">#REF!</definedName>
    <definedName name="APU_12.1.63" localSheetId="12">#REF!</definedName>
    <definedName name="APU_12.1.63">#REF!</definedName>
    <definedName name="APU_12.1.64" localSheetId="5">#REF!</definedName>
    <definedName name="APU_12.1.64" localSheetId="7">#REF!</definedName>
    <definedName name="APU_12.1.64" localSheetId="6">#REF!</definedName>
    <definedName name="APU_12.1.64" localSheetId="8">#REF!</definedName>
    <definedName name="APU_12.1.64" localSheetId="10">#REF!</definedName>
    <definedName name="APU_12.1.64" localSheetId="12">#REF!</definedName>
    <definedName name="APU_12.1.64">#REF!</definedName>
    <definedName name="APU_12.1.65" localSheetId="5">#REF!</definedName>
    <definedName name="APU_12.1.65" localSheetId="7">#REF!</definedName>
    <definedName name="APU_12.1.65" localSheetId="6">#REF!</definedName>
    <definedName name="APU_12.1.65" localSheetId="8">#REF!</definedName>
    <definedName name="APU_12.1.65" localSheetId="10">#REF!</definedName>
    <definedName name="APU_12.1.65" localSheetId="12">#REF!</definedName>
    <definedName name="APU_12.1.65">#REF!</definedName>
    <definedName name="APU_12.1.66" localSheetId="5">#REF!</definedName>
    <definedName name="APU_12.1.66" localSheetId="7">#REF!</definedName>
    <definedName name="APU_12.1.66" localSheetId="6">#REF!</definedName>
    <definedName name="APU_12.1.66" localSheetId="8">#REF!</definedName>
    <definedName name="APU_12.1.66" localSheetId="10">#REF!</definedName>
    <definedName name="APU_12.1.66" localSheetId="12">#REF!</definedName>
    <definedName name="APU_12.1.66">#REF!</definedName>
    <definedName name="APU_12.1.67" localSheetId="5">#REF!</definedName>
    <definedName name="APU_12.1.67" localSheetId="7">#REF!</definedName>
    <definedName name="APU_12.1.67" localSheetId="6">#REF!</definedName>
    <definedName name="APU_12.1.67" localSheetId="8">#REF!</definedName>
    <definedName name="APU_12.1.67" localSheetId="10">#REF!</definedName>
    <definedName name="APU_12.1.67" localSheetId="12">#REF!</definedName>
    <definedName name="APU_12.1.67">#REF!</definedName>
    <definedName name="APU_12.1.68" localSheetId="5">#REF!</definedName>
    <definedName name="APU_12.1.68" localSheetId="7">#REF!</definedName>
    <definedName name="APU_12.1.68" localSheetId="6">#REF!</definedName>
    <definedName name="APU_12.1.68" localSheetId="8">#REF!</definedName>
    <definedName name="APU_12.1.68" localSheetId="10">#REF!</definedName>
    <definedName name="APU_12.1.68" localSheetId="12">#REF!</definedName>
    <definedName name="APU_12.1.68">#REF!</definedName>
    <definedName name="APU_12.1.69" localSheetId="5">#REF!</definedName>
    <definedName name="APU_12.1.69" localSheetId="7">#REF!</definedName>
    <definedName name="APU_12.1.69" localSheetId="6">#REF!</definedName>
    <definedName name="APU_12.1.69" localSheetId="8">#REF!</definedName>
    <definedName name="APU_12.1.69" localSheetId="10">#REF!</definedName>
    <definedName name="APU_12.1.69" localSheetId="12">#REF!</definedName>
    <definedName name="APU_12.1.69">#REF!</definedName>
    <definedName name="APU_12.1.7" localSheetId="5">#REF!</definedName>
    <definedName name="APU_12.1.7" localSheetId="7">#REF!</definedName>
    <definedName name="APU_12.1.7" localSheetId="6">#REF!</definedName>
    <definedName name="APU_12.1.7" localSheetId="8">#REF!</definedName>
    <definedName name="APU_12.1.7" localSheetId="10">#REF!</definedName>
    <definedName name="APU_12.1.7" localSheetId="12">#REF!</definedName>
    <definedName name="APU_12.1.7">#REF!</definedName>
    <definedName name="APU_12.1.70" localSheetId="5">#REF!</definedName>
    <definedName name="APU_12.1.70" localSheetId="7">#REF!</definedName>
    <definedName name="APU_12.1.70" localSheetId="6">#REF!</definedName>
    <definedName name="APU_12.1.70" localSheetId="8">#REF!</definedName>
    <definedName name="APU_12.1.70" localSheetId="10">#REF!</definedName>
    <definedName name="APU_12.1.70" localSheetId="12">#REF!</definedName>
    <definedName name="APU_12.1.70">#REF!</definedName>
    <definedName name="APU_12.1.71" localSheetId="5">#REF!</definedName>
    <definedName name="APU_12.1.71" localSheetId="7">#REF!</definedName>
    <definedName name="APU_12.1.71" localSheetId="6">#REF!</definedName>
    <definedName name="APU_12.1.71" localSheetId="8">#REF!</definedName>
    <definedName name="APU_12.1.71" localSheetId="10">#REF!</definedName>
    <definedName name="APU_12.1.71" localSheetId="12">#REF!</definedName>
    <definedName name="APU_12.1.71">#REF!</definedName>
    <definedName name="APU_12.1.8" localSheetId="5">#REF!</definedName>
    <definedName name="APU_12.1.8" localSheetId="7">#REF!</definedName>
    <definedName name="APU_12.1.8" localSheetId="6">#REF!</definedName>
    <definedName name="APU_12.1.8" localSheetId="8">#REF!</definedName>
    <definedName name="APU_12.1.8" localSheetId="10">#REF!</definedName>
    <definedName name="APU_12.1.8" localSheetId="12">#REF!</definedName>
    <definedName name="APU_12.1.8">#REF!</definedName>
    <definedName name="APU_12.1.9" localSheetId="5">#REF!</definedName>
    <definedName name="APU_12.1.9" localSheetId="7">#REF!</definedName>
    <definedName name="APU_12.1.9" localSheetId="6">#REF!</definedName>
    <definedName name="APU_12.1.9" localSheetId="8">#REF!</definedName>
    <definedName name="APU_12.1.9" localSheetId="10">#REF!</definedName>
    <definedName name="APU_12.1.9" localSheetId="12">#REF!</definedName>
    <definedName name="APU_12.1.9">#REF!</definedName>
    <definedName name="APU_13.1.1" localSheetId="5">#REF!</definedName>
    <definedName name="APU_13.1.1" localSheetId="7">#REF!</definedName>
    <definedName name="APU_13.1.1" localSheetId="6">#REF!</definedName>
    <definedName name="APU_13.1.1" localSheetId="8">#REF!</definedName>
    <definedName name="APU_13.1.1" localSheetId="10">#REF!</definedName>
    <definedName name="APU_13.1.1" localSheetId="12">#REF!</definedName>
    <definedName name="APU_13.1.1">#REF!</definedName>
    <definedName name="APU_13.1.2" localSheetId="5">#REF!</definedName>
    <definedName name="APU_13.1.2" localSheetId="7">#REF!</definedName>
    <definedName name="APU_13.1.2" localSheetId="6">#REF!</definedName>
    <definedName name="APU_13.1.2" localSheetId="8">#REF!</definedName>
    <definedName name="APU_13.1.2" localSheetId="10">#REF!</definedName>
    <definedName name="APU_13.1.2" localSheetId="12">#REF!</definedName>
    <definedName name="APU_13.1.2">#REF!</definedName>
    <definedName name="APU_13.1.3" localSheetId="5">#REF!</definedName>
    <definedName name="APU_13.1.3" localSheetId="7">#REF!</definedName>
    <definedName name="APU_13.1.3" localSheetId="6">#REF!</definedName>
    <definedName name="APU_13.1.3" localSheetId="8">#REF!</definedName>
    <definedName name="APU_13.1.3" localSheetId="10">#REF!</definedName>
    <definedName name="APU_13.1.3" localSheetId="12">#REF!</definedName>
    <definedName name="APU_13.1.3">#REF!</definedName>
    <definedName name="APU_13.1.4" localSheetId="5">#REF!</definedName>
    <definedName name="APU_13.1.4" localSheetId="7">#REF!</definedName>
    <definedName name="APU_13.1.4" localSheetId="6">#REF!</definedName>
    <definedName name="APU_13.1.4" localSheetId="8">#REF!</definedName>
    <definedName name="APU_13.1.4" localSheetId="10">#REF!</definedName>
    <definedName name="APU_13.1.4" localSheetId="12">#REF!</definedName>
    <definedName name="APU_13.1.4">#REF!</definedName>
    <definedName name="APU_13.1.5" localSheetId="5">#REF!</definedName>
    <definedName name="APU_13.1.5" localSheetId="7">#REF!</definedName>
    <definedName name="APU_13.1.5" localSheetId="6">#REF!</definedName>
    <definedName name="APU_13.1.5" localSheetId="8">#REF!</definedName>
    <definedName name="APU_13.1.5" localSheetId="10">#REF!</definedName>
    <definedName name="APU_13.1.5" localSheetId="12">#REF!</definedName>
    <definedName name="APU_13.1.5">#REF!</definedName>
    <definedName name="APU_13.1.6" localSheetId="5">#REF!</definedName>
    <definedName name="APU_13.1.6" localSheetId="7">#REF!</definedName>
    <definedName name="APU_13.1.6" localSheetId="6">#REF!</definedName>
    <definedName name="APU_13.1.6" localSheetId="8">#REF!</definedName>
    <definedName name="APU_13.1.6" localSheetId="10">#REF!</definedName>
    <definedName name="APU_13.1.6" localSheetId="12">#REF!</definedName>
    <definedName name="APU_13.1.6">#REF!</definedName>
    <definedName name="APU_14.1.1" localSheetId="5">#REF!</definedName>
    <definedName name="APU_14.1.1" localSheetId="7">#REF!</definedName>
    <definedName name="APU_14.1.1" localSheetId="6">#REF!</definedName>
    <definedName name="APU_14.1.1" localSheetId="8">#REF!</definedName>
    <definedName name="APU_14.1.1" localSheetId="10">#REF!</definedName>
    <definedName name="APU_14.1.1" localSheetId="12">#REF!</definedName>
    <definedName name="APU_14.1.1">#REF!</definedName>
    <definedName name="APU_14.1.2" localSheetId="5">#REF!</definedName>
    <definedName name="APU_14.1.2" localSheetId="7">#REF!</definedName>
    <definedName name="APU_14.1.2" localSheetId="6">#REF!</definedName>
    <definedName name="APU_14.1.2" localSheetId="8">#REF!</definedName>
    <definedName name="APU_14.1.2" localSheetId="10">#REF!</definedName>
    <definedName name="APU_14.1.2" localSheetId="12">#REF!</definedName>
    <definedName name="APU_14.1.2">#REF!</definedName>
    <definedName name="APU_14.1.3" localSheetId="5">#REF!</definedName>
    <definedName name="APU_14.1.3" localSheetId="7">#REF!</definedName>
    <definedName name="APU_14.1.3" localSheetId="6">#REF!</definedName>
    <definedName name="APU_14.1.3" localSheetId="8">#REF!</definedName>
    <definedName name="APU_14.1.3" localSheetId="10">#REF!</definedName>
    <definedName name="APU_14.1.3" localSheetId="12">#REF!</definedName>
    <definedName name="APU_14.1.3">#REF!</definedName>
    <definedName name="APU_14.1.4" localSheetId="5">#REF!</definedName>
    <definedName name="APU_14.1.4" localSheetId="7">#REF!</definedName>
    <definedName name="APU_14.1.4" localSheetId="6">#REF!</definedName>
    <definedName name="APU_14.1.4" localSheetId="8">#REF!</definedName>
    <definedName name="APU_14.1.4" localSheetId="10">#REF!</definedName>
    <definedName name="APU_14.1.4" localSheetId="12">#REF!</definedName>
    <definedName name="APU_14.1.4">#REF!</definedName>
    <definedName name="APU_14.1.5" localSheetId="5">#REF!</definedName>
    <definedName name="APU_14.1.5" localSheetId="7">#REF!</definedName>
    <definedName name="APU_14.1.5" localSheetId="6">#REF!</definedName>
    <definedName name="APU_14.1.5" localSheetId="8">#REF!</definedName>
    <definedName name="APU_14.1.5" localSheetId="10">#REF!</definedName>
    <definedName name="APU_14.1.5" localSheetId="12">#REF!</definedName>
    <definedName name="APU_14.1.5">#REF!</definedName>
    <definedName name="APU_15.1.1" localSheetId="5">#REF!</definedName>
    <definedName name="APU_15.1.1" localSheetId="7">#REF!</definedName>
    <definedName name="APU_15.1.1" localSheetId="6">#REF!</definedName>
    <definedName name="APU_15.1.1" localSheetId="8">#REF!</definedName>
    <definedName name="APU_15.1.1" localSheetId="10">#REF!</definedName>
    <definedName name="APU_15.1.1" localSheetId="12">#REF!</definedName>
    <definedName name="APU_15.1.1">#REF!</definedName>
    <definedName name="APU_15.2.1" localSheetId="5">#REF!</definedName>
    <definedName name="APU_15.2.1" localSheetId="7">#REF!</definedName>
    <definedName name="APU_15.2.1" localSheetId="6">#REF!</definedName>
    <definedName name="APU_15.2.1" localSheetId="8">#REF!</definedName>
    <definedName name="APU_15.2.1" localSheetId="10">#REF!</definedName>
    <definedName name="APU_15.2.1" localSheetId="12">#REF!</definedName>
    <definedName name="APU_15.2.1">#REF!</definedName>
    <definedName name="APU_15.2.10" localSheetId="5">#REF!</definedName>
    <definedName name="APU_15.2.10" localSheetId="7">#REF!</definedName>
    <definedName name="APU_15.2.10" localSheetId="6">#REF!</definedName>
    <definedName name="APU_15.2.10" localSheetId="8">#REF!</definedName>
    <definedName name="APU_15.2.10" localSheetId="10">#REF!</definedName>
    <definedName name="APU_15.2.10" localSheetId="12">#REF!</definedName>
    <definedName name="APU_15.2.10">#REF!</definedName>
    <definedName name="APU_15.2.11" localSheetId="5">#REF!</definedName>
    <definedName name="APU_15.2.11" localSheetId="7">#REF!</definedName>
    <definedName name="APU_15.2.11" localSheetId="6">#REF!</definedName>
    <definedName name="APU_15.2.11" localSheetId="8">#REF!</definedName>
    <definedName name="APU_15.2.11" localSheetId="10">#REF!</definedName>
    <definedName name="APU_15.2.11" localSheetId="12">#REF!</definedName>
    <definedName name="APU_15.2.11">#REF!</definedName>
    <definedName name="APU_15.2.12" localSheetId="5">#REF!</definedName>
    <definedName name="APU_15.2.12" localSheetId="7">#REF!</definedName>
    <definedName name="APU_15.2.12" localSheetId="6">#REF!</definedName>
    <definedName name="APU_15.2.12" localSheetId="8">#REF!</definedName>
    <definedName name="APU_15.2.12" localSheetId="10">#REF!</definedName>
    <definedName name="APU_15.2.12" localSheetId="12">#REF!</definedName>
    <definedName name="APU_15.2.12">#REF!</definedName>
    <definedName name="APU_15.2.13" localSheetId="5">#REF!</definedName>
    <definedName name="APU_15.2.13" localSheetId="7">#REF!</definedName>
    <definedName name="APU_15.2.13" localSheetId="6">#REF!</definedName>
    <definedName name="APU_15.2.13" localSheetId="8">#REF!</definedName>
    <definedName name="APU_15.2.13" localSheetId="10">#REF!</definedName>
    <definedName name="APU_15.2.13" localSheetId="12">#REF!</definedName>
    <definedName name="APU_15.2.13">#REF!</definedName>
    <definedName name="APU_15.2.14" localSheetId="5">#REF!</definedName>
    <definedName name="APU_15.2.14" localSheetId="7">#REF!</definedName>
    <definedName name="APU_15.2.14" localSheetId="6">#REF!</definedName>
    <definedName name="APU_15.2.14" localSheetId="8">#REF!</definedName>
    <definedName name="APU_15.2.14" localSheetId="10">#REF!</definedName>
    <definedName name="APU_15.2.14" localSheetId="12">#REF!</definedName>
    <definedName name="APU_15.2.14">#REF!</definedName>
    <definedName name="APU_15.2.15" localSheetId="5">#REF!</definedName>
    <definedName name="APU_15.2.15" localSheetId="7">#REF!</definedName>
    <definedName name="APU_15.2.15" localSheetId="6">#REF!</definedName>
    <definedName name="APU_15.2.15" localSheetId="8">#REF!</definedName>
    <definedName name="APU_15.2.15" localSheetId="10">#REF!</definedName>
    <definedName name="APU_15.2.15" localSheetId="12">#REF!</definedName>
    <definedName name="APU_15.2.15">#REF!</definedName>
    <definedName name="APU_15.2.2" localSheetId="5">#REF!</definedName>
    <definedName name="APU_15.2.2" localSheetId="7">#REF!</definedName>
    <definedName name="APU_15.2.2" localSheetId="6">#REF!</definedName>
    <definedName name="APU_15.2.2" localSheetId="8">#REF!</definedName>
    <definedName name="APU_15.2.2" localSheetId="10">#REF!</definedName>
    <definedName name="APU_15.2.2" localSheetId="12">#REF!</definedName>
    <definedName name="APU_15.2.2">#REF!</definedName>
    <definedName name="APU_15.2.3" localSheetId="5">#REF!</definedName>
    <definedName name="APU_15.2.3" localSheetId="7">#REF!</definedName>
    <definedName name="APU_15.2.3" localSheetId="6">#REF!</definedName>
    <definedName name="APU_15.2.3" localSheetId="8">#REF!</definedName>
    <definedName name="APU_15.2.3" localSheetId="10">#REF!</definedName>
    <definedName name="APU_15.2.3" localSheetId="12">#REF!</definedName>
    <definedName name="APU_15.2.3">#REF!</definedName>
    <definedName name="APU_15.2.4" localSheetId="5">#REF!</definedName>
    <definedName name="APU_15.2.4" localSheetId="7">#REF!</definedName>
    <definedName name="APU_15.2.4" localSheetId="6">#REF!</definedName>
    <definedName name="APU_15.2.4" localSheetId="8">#REF!</definedName>
    <definedName name="APU_15.2.4" localSheetId="10">#REF!</definedName>
    <definedName name="APU_15.2.4" localSheetId="12">#REF!</definedName>
    <definedName name="APU_15.2.4">#REF!</definedName>
    <definedName name="APU_15.2.5" localSheetId="5">#REF!</definedName>
    <definedName name="APU_15.2.5" localSheetId="7">#REF!</definedName>
    <definedName name="APU_15.2.5" localSheetId="6">#REF!</definedName>
    <definedName name="APU_15.2.5" localSheetId="8">#REF!</definedName>
    <definedName name="APU_15.2.5" localSheetId="10">#REF!</definedName>
    <definedName name="APU_15.2.5" localSheetId="12">#REF!</definedName>
    <definedName name="APU_15.2.5">#REF!</definedName>
    <definedName name="APU_15.2.6" localSheetId="5">#REF!</definedName>
    <definedName name="APU_15.2.6" localSheetId="7">#REF!</definedName>
    <definedName name="APU_15.2.6" localSheetId="6">#REF!</definedName>
    <definedName name="APU_15.2.6" localSheetId="8">#REF!</definedName>
    <definedName name="APU_15.2.6" localSheetId="10">#REF!</definedName>
    <definedName name="APU_15.2.6" localSheetId="12">#REF!</definedName>
    <definedName name="APU_15.2.6">#REF!</definedName>
    <definedName name="APU_15.2.7" localSheetId="5">#REF!</definedName>
    <definedName name="APU_15.2.7" localSheetId="7">#REF!</definedName>
    <definedName name="APU_15.2.7" localSheetId="6">#REF!</definedName>
    <definedName name="APU_15.2.7" localSheetId="8">#REF!</definedName>
    <definedName name="APU_15.2.7" localSheetId="10">#REF!</definedName>
    <definedName name="APU_15.2.7" localSheetId="12">#REF!</definedName>
    <definedName name="APU_15.2.7">#REF!</definedName>
    <definedName name="APU_15.2.8" localSheetId="5">#REF!</definedName>
    <definedName name="APU_15.2.8" localSheetId="7">#REF!</definedName>
    <definedName name="APU_15.2.8" localSheetId="6">#REF!</definedName>
    <definedName name="APU_15.2.8" localSheetId="8">#REF!</definedName>
    <definedName name="APU_15.2.8" localSheetId="10">#REF!</definedName>
    <definedName name="APU_15.2.8" localSheetId="12">#REF!</definedName>
    <definedName name="APU_15.2.8">#REF!</definedName>
    <definedName name="APU_15.2.9" localSheetId="5">#REF!</definedName>
    <definedName name="APU_15.2.9" localSheetId="7">#REF!</definedName>
    <definedName name="APU_15.2.9" localSheetId="6">#REF!</definedName>
    <definedName name="APU_15.2.9" localSheetId="8">#REF!</definedName>
    <definedName name="APU_15.2.9" localSheetId="10">#REF!</definedName>
    <definedName name="APU_15.2.9" localSheetId="12">#REF!</definedName>
    <definedName name="APU_15.2.9">#REF!</definedName>
    <definedName name="APU_16.1.1" localSheetId="5">#REF!</definedName>
    <definedName name="APU_16.1.1" localSheetId="7">#REF!</definedName>
    <definedName name="APU_16.1.1" localSheetId="6">#REF!</definedName>
    <definedName name="APU_16.1.1" localSheetId="8">#REF!</definedName>
    <definedName name="APU_16.1.1" localSheetId="10">#REF!</definedName>
    <definedName name="APU_16.1.1" localSheetId="12">#REF!</definedName>
    <definedName name="APU_16.1.1">#REF!</definedName>
    <definedName name="APU_16.1.10" localSheetId="5">#REF!</definedName>
    <definedName name="APU_16.1.10" localSheetId="7">#REF!</definedName>
    <definedName name="APU_16.1.10" localSheetId="6">#REF!</definedName>
    <definedName name="APU_16.1.10" localSheetId="8">#REF!</definedName>
    <definedName name="APU_16.1.10" localSheetId="10">#REF!</definedName>
    <definedName name="APU_16.1.10" localSheetId="12">#REF!</definedName>
    <definedName name="APU_16.1.10">#REF!</definedName>
    <definedName name="APU_16.1.11" localSheetId="5">#REF!</definedName>
    <definedName name="APU_16.1.11" localSheetId="7">#REF!</definedName>
    <definedName name="APU_16.1.11" localSheetId="6">#REF!</definedName>
    <definedName name="APU_16.1.11" localSheetId="8">#REF!</definedName>
    <definedName name="APU_16.1.11" localSheetId="10">#REF!</definedName>
    <definedName name="APU_16.1.11" localSheetId="12">#REF!</definedName>
    <definedName name="APU_16.1.11">#REF!</definedName>
    <definedName name="APU_16.1.12" localSheetId="5">#REF!</definedName>
    <definedName name="APU_16.1.12" localSheetId="7">#REF!</definedName>
    <definedName name="APU_16.1.12" localSheetId="6">#REF!</definedName>
    <definedName name="APU_16.1.12" localSheetId="8">#REF!</definedName>
    <definedName name="APU_16.1.12" localSheetId="10">#REF!</definedName>
    <definedName name="APU_16.1.12" localSheetId="12">#REF!</definedName>
    <definedName name="APU_16.1.12">#REF!</definedName>
    <definedName name="APU_16.1.13" localSheetId="5">#REF!</definedName>
    <definedName name="APU_16.1.13" localSheetId="7">#REF!</definedName>
    <definedName name="APU_16.1.13" localSheetId="6">#REF!</definedName>
    <definedName name="APU_16.1.13" localSheetId="8">#REF!</definedName>
    <definedName name="APU_16.1.13" localSheetId="10">#REF!</definedName>
    <definedName name="APU_16.1.13" localSheetId="12">#REF!</definedName>
    <definedName name="APU_16.1.13">#REF!</definedName>
    <definedName name="APU_16.1.14" localSheetId="5">#REF!</definedName>
    <definedName name="APU_16.1.14" localSheetId="7">#REF!</definedName>
    <definedName name="APU_16.1.14" localSheetId="6">#REF!</definedName>
    <definedName name="APU_16.1.14" localSheetId="8">#REF!</definedName>
    <definedName name="APU_16.1.14" localSheetId="10">#REF!</definedName>
    <definedName name="APU_16.1.14" localSheetId="12">#REF!</definedName>
    <definedName name="APU_16.1.14">#REF!</definedName>
    <definedName name="APU_16.1.15" localSheetId="5">#REF!</definedName>
    <definedName name="APU_16.1.15" localSheetId="7">#REF!</definedName>
    <definedName name="APU_16.1.15" localSheetId="6">#REF!</definedName>
    <definedName name="APU_16.1.15" localSheetId="8">#REF!</definedName>
    <definedName name="APU_16.1.15" localSheetId="10">#REF!</definedName>
    <definedName name="APU_16.1.15" localSheetId="12">#REF!</definedName>
    <definedName name="APU_16.1.15">#REF!</definedName>
    <definedName name="APU_16.1.16" localSheetId="5">#REF!</definedName>
    <definedName name="APU_16.1.16" localSheetId="7">#REF!</definedName>
    <definedName name="APU_16.1.16" localSheetId="6">#REF!</definedName>
    <definedName name="APU_16.1.16" localSheetId="8">#REF!</definedName>
    <definedName name="APU_16.1.16" localSheetId="10">#REF!</definedName>
    <definedName name="APU_16.1.16" localSheetId="12">#REF!</definedName>
    <definedName name="APU_16.1.16">#REF!</definedName>
    <definedName name="APU_16.1.17" localSheetId="5">#REF!</definedName>
    <definedName name="APU_16.1.17" localSheetId="7">#REF!</definedName>
    <definedName name="APU_16.1.17" localSheetId="6">#REF!</definedName>
    <definedName name="APU_16.1.17" localSheetId="8">#REF!</definedName>
    <definedName name="APU_16.1.17" localSheetId="10">#REF!</definedName>
    <definedName name="APU_16.1.17" localSheetId="12">#REF!</definedName>
    <definedName name="APU_16.1.17">#REF!</definedName>
    <definedName name="APU_16.1.18" localSheetId="5">#REF!</definedName>
    <definedName name="APU_16.1.18" localSheetId="7">#REF!</definedName>
    <definedName name="APU_16.1.18" localSheetId="6">#REF!</definedName>
    <definedName name="APU_16.1.18" localSheetId="8">#REF!</definedName>
    <definedName name="APU_16.1.18" localSheetId="10">#REF!</definedName>
    <definedName name="APU_16.1.18" localSheetId="12">#REF!</definedName>
    <definedName name="APU_16.1.18">#REF!</definedName>
    <definedName name="APU_16.1.19" localSheetId="5">#REF!</definedName>
    <definedName name="APU_16.1.19" localSheetId="7">#REF!</definedName>
    <definedName name="APU_16.1.19" localSheetId="6">#REF!</definedName>
    <definedName name="APU_16.1.19" localSheetId="8">#REF!</definedName>
    <definedName name="APU_16.1.19" localSheetId="10">#REF!</definedName>
    <definedName name="APU_16.1.19" localSheetId="12">#REF!</definedName>
    <definedName name="APU_16.1.19">#REF!</definedName>
    <definedName name="APU_16.1.2" localSheetId="5">#REF!</definedName>
    <definedName name="APU_16.1.2" localSheetId="7">#REF!</definedName>
    <definedName name="APU_16.1.2" localSheetId="6">#REF!</definedName>
    <definedName name="APU_16.1.2" localSheetId="8">#REF!</definedName>
    <definedName name="APU_16.1.2" localSheetId="10">#REF!</definedName>
    <definedName name="APU_16.1.2" localSheetId="12">#REF!</definedName>
    <definedName name="APU_16.1.2">#REF!</definedName>
    <definedName name="APU_16.1.3" localSheetId="5">#REF!</definedName>
    <definedName name="APU_16.1.3" localSheetId="7">#REF!</definedName>
    <definedName name="APU_16.1.3" localSheetId="6">#REF!</definedName>
    <definedName name="APU_16.1.3" localSheetId="8">#REF!</definedName>
    <definedName name="APU_16.1.3" localSheetId="10">#REF!</definedName>
    <definedName name="APU_16.1.3" localSheetId="12">#REF!</definedName>
    <definedName name="APU_16.1.3">#REF!</definedName>
    <definedName name="APU_16.1.4" localSheetId="5">#REF!</definedName>
    <definedName name="APU_16.1.4" localSheetId="7">#REF!</definedName>
    <definedName name="APU_16.1.4" localSheetId="6">#REF!</definedName>
    <definedName name="APU_16.1.4" localSheetId="8">#REF!</definedName>
    <definedName name="APU_16.1.4" localSheetId="10">#REF!</definedName>
    <definedName name="APU_16.1.4" localSheetId="12">#REF!</definedName>
    <definedName name="APU_16.1.4">#REF!</definedName>
    <definedName name="APU_16.1.5" localSheetId="5">#REF!</definedName>
    <definedName name="APU_16.1.5" localSheetId="7">#REF!</definedName>
    <definedName name="APU_16.1.5" localSheetId="6">#REF!</definedName>
    <definedName name="APU_16.1.5" localSheetId="8">#REF!</definedName>
    <definedName name="APU_16.1.5" localSheetId="10">#REF!</definedName>
    <definedName name="APU_16.1.5" localSheetId="12">#REF!</definedName>
    <definedName name="APU_16.1.5">#REF!</definedName>
    <definedName name="APU_16.1.6" localSheetId="5">#REF!</definedName>
    <definedName name="APU_16.1.6" localSheetId="7">#REF!</definedName>
    <definedName name="APU_16.1.6" localSheetId="6">#REF!</definedName>
    <definedName name="APU_16.1.6" localSheetId="8">#REF!</definedName>
    <definedName name="APU_16.1.6" localSheetId="10">#REF!</definedName>
    <definedName name="APU_16.1.6" localSheetId="12">#REF!</definedName>
    <definedName name="APU_16.1.6">#REF!</definedName>
    <definedName name="APU_16.1.7" localSheetId="5">#REF!</definedName>
    <definedName name="APU_16.1.7" localSheetId="7">#REF!</definedName>
    <definedName name="APU_16.1.7" localSheetId="6">#REF!</definedName>
    <definedName name="APU_16.1.7" localSheetId="8">#REF!</definedName>
    <definedName name="APU_16.1.7" localSheetId="10">#REF!</definedName>
    <definedName name="APU_16.1.7" localSheetId="12">#REF!</definedName>
    <definedName name="APU_16.1.7">#REF!</definedName>
    <definedName name="APU_16.1.8" localSheetId="5">#REF!</definedName>
    <definedName name="APU_16.1.8" localSheetId="7">#REF!</definedName>
    <definedName name="APU_16.1.8" localSheetId="6">#REF!</definedName>
    <definedName name="APU_16.1.8" localSheetId="8">#REF!</definedName>
    <definedName name="APU_16.1.8" localSheetId="10">#REF!</definedName>
    <definedName name="APU_16.1.8" localSheetId="12">#REF!</definedName>
    <definedName name="APU_16.1.8">#REF!</definedName>
    <definedName name="APU_16.1.9" localSheetId="5">#REF!</definedName>
    <definedName name="APU_16.1.9" localSheetId="7">#REF!</definedName>
    <definedName name="APU_16.1.9" localSheetId="6">#REF!</definedName>
    <definedName name="APU_16.1.9" localSheetId="8">#REF!</definedName>
    <definedName name="APU_16.1.9" localSheetId="10">#REF!</definedName>
    <definedName name="APU_16.1.9" localSheetId="12">#REF!</definedName>
    <definedName name="APU_16.1.9">#REF!</definedName>
    <definedName name="APU_17.1.1" localSheetId="5">#REF!</definedName>
    <definedName name="APU_17.1.1" localSheetId="7">#REF!</definedName>
    <definedName name="APU_17.1.1" localSheetId="6">#REF!</definedName>
    <definedName name="APU_17.1.1" localSheetId="8">#REF!</definedName>
    <definedName name="APU_17.1.1" localSheetId="10">#REF!</definedName>
    <definedName name="APU_17.1.1" localSheetId="12">#REF!</definedName>
    <definedName name="APU_17.1.1">#REF!</definedName>
    <definedName name="APU_17.1.2" localSheetId="5">#REF!</definedName>
    <definedName name="APU_17.1.2" localSheetId="7">#REF!</definedName>
    <definedName name="APU_17.1.2" localSheetId="6">#REF!</definedName>
    <definedName name="APU_17.1.2" localSheetId="8">#REF!</definedName>
    <definedName name="APU_17.1.2" localSheetId="10">#REF!</definedName>
    <definedName name="APU_17.1.2" localSheetId="12">#REF!</definedName>
    <definedName name="APU_17.1.2">#REF!</definedName>
    <definedName name="APU_18.1.1" localSheetId="5">#REF!</definedName>
    <definedName name="APU_18.1.1" localSheetId="7">#REF!</definedName>
    <definedName name="APU_18.1.1" localSheetId="6">#REF!</definedName>
    <definedName name="APU_18.1.1" localSheetId="8">#REF!</definedName>
    <definedName name="APU_18.1.1" localSheetId="10">#REF!</definedName>
    <definedName name="APU_18.1.1" localSheetId="12">#REF!</definedName>
    <definedName name="APU_18.1.1">#REF!</definedName>
    <definedName name="APU_18.2.1" localSheetId="5">#REF!</definedName>
    <definedName name="APU_18.2.1" localSheetId="7">#REF!</definedName>
    <definedName name="APU_18.2.1" localSheetId="6">#REF!</definedName>
    <definedName name="APU_18.2.1" localSheetId="8">#REF!</definedName>
    <definedName name="APU_18.2.1" localSheetId="10">#REF!</definedName>
    <definedName name="APU_18.2.1" localSheetId="12">#REF!</definedName>
    <definedName name="APU_18.2.1">#REF!</definedName>
    <definedName name="APU_18.2.2" localSheetId="5">#REF!</definedName>
    <definedName name="APU_18.2.2" localSheetId="7">#REF!</definedName>
    <definedName name="APU_18.2.2" localSheetId="6">#REF!</definedName>
    <definedName name="APU_18.2.2" localSheetId="8">#REF!</definedName>
    <definedName name="APU_18.2.2" localSheetId="10">#REF!</definedName>
    <definedName name="APU_18.2.2" localSheetId="12">#REF!</definedName>
    <definedName name="APU_18.2.2">#REF!</definedName>
    <definedName name="APU_18.2.3" localSheetId="5">#REF!</definedName>
    <definedName name="APU_18.2.3" localSheetId="7">#REF!</definedName>
    <definedName name="APU_18.2.3" localSheetId="6">#REF!</definedName>
    <definedName name="APU_18.2.3" localSheetId="8">#REF!</definedName>
    <definedName name="APU_18.2.3" localSheetId="10">#REF!</definedName>
    <definedName name="APU_18.2.3" localSheetId="12">#REF!</definedName>
    <definedName name="APU_18.2.3">#REF!</definedName>
    <definedName name="APU_18.2.4" localSheetId="5">#REF!</definedName>
    <definedName name="APU_18.2.4" localSheetId="7">#REF!</definedName>
    <definedName name="APU_18.2.4" localSheetId="6">#REF!</definedName>
    <definedName name="APU_18.2.4" localSheetId="8">#REF!</definedName>
    <definedName name="APU_18.2.4" localSheetId="10">#REF!</definedName>
    <definedName name="APU_18.2.4" localSheetId="12">#REF!</definedName>
    <definedName name="APU_18.2.4">#REF!</definedName>
    <definedName name="APU_18.3.1" localSheetId="5">#REF!</definedName>
    <definedName name="APU_18.3.1" localSheetId="7">#REF!</definedName>
    <definedName name="APU_18.3.1" localSheetId="6">#REF!</definedName>
    <definedName name="APU_18.3.1" localSheetId="8">#REF!</definedName>
    <definedName name="APU_18.3.1" localSheetId="10">#REF!</definedName>
    <definedName name="APU_18.3.1" localSheetId="12">#REF!</definedName>
    <definedName name="APU_18.3.1">#REF!</definedName>
    <definedName name="APU_18.3.2" localSheetId="5">#REF!</definedName>
    <definedName name="APU_18.3.2" localSheetId="7">#REF!</definedName>
    <definedName name="APU_18.3.2" localSheetId="6">#REF!</definedName>
    <definedName name="APU_18.3.2" localSheetId="8">#REF!</definedName>
    <definedName name="APU_18.3.2" localSheetId="10">#REF!</definedName>
    <definedName name="APU_18.3.2" localSheetId="12">#REF!</definedName>
    <definedName name="APU_18.3.2">#REF!</definedName>
    <definedName name="APU_18.4.1" localSheetId="5">#REF!</definedName>
    <definedName name="APU_18.4.1" localSheetId="7">#REF!</definedName>
    <definedName name="APU_18.4.1" localSheetId="6">#REF!</definedName>
    <definedName name="APU_18.4.1" localSheetId="8">#REF!</definedName>
    <definedName name="APU_18.4.1" localSheetId="10">#REF!</definedName>
    <definedName name="APU_18.4.1" localSheetId="12">#REF!</definedName>
    <definedName name="APU_18.4.1">#REF!</definedName>
    <definedName name="APU_18.4.2" localSheetId="5">#REF!</definedName>
    <definedName name="APU_18.4.2" localSheetId="7">#REF!</definedName>
    <definedName name="APU_18.4.2" localSheetId="6">#REF!</definedName>
    <definedName name="APU_18.4.2" localSheetId="8">#REF!</definedName>
    <definedName name="APU_18.4.2" localSheetId="10">#REF!</definedName>
    <definedName name="APU_18.4.2" localSheetId="12">#REF!</definedName>
    <definedName name="APU_18.4.2">#REF!</definedName>
    <definedName name="APU_19.1.1" localSheetId="5">#REF!</definedName>
    <definedName name="APU_19.1.1" localSheetId="7">#REF!</definedName>
    <definedName name="APU_19.1.1" localSheetId="6">#REF!</definedName>
    <definedName name="APU_19.1.1" localSheetId="8">#REF!</definedName>
    <definedName name="APU_19.1.1" localSheetId="10">#REF!</definedName>
    <definedName name="APU_19.1.1" localSheetId="12">#REF!</definedName>
    <definedName name="APU_19.1.1">#REF!</definedName>
    <definedName name="APU_19.1.2" localSheetId="5">#REF!</definedName>
    <definedName name="APU_19.1.2" localSheetId="7">#REF!</definedName>
    <definedName name="APU_19.1.2" localSheetId="6">#REF!</definedName>
    <definedName name="APU_19.1.2" localSheetId="8">#REF!</definedName>
    <definedName name="APU_19.1.2" localSheetId="10">#REF!</definedName>
    <definedName name="APU_19.1.2" localSheetId="12">#REF!</definedName>
    <definedName name="APU_19.1.2">#REF!</definedName>
    <definedName name="APU_19.1.3" localSheetId="5">#REF!</definedName>
    <definedName name="APU_19.1.3" localSheetId="7">#REF!</definedName>
    <definedName name="APU_19.1.3" localSheetId="6">#REF!</definedName>
    <definedName name="APU_19.1.3" localSheetId="8">#REF!</definedName>
    <definedName name="APU_19.1.3" localSheetId="10">#REF!</definedName>
    <definedName name="APU_19.1.3" localSheetId="12">#REF!</definedName>
    <definedName name="APU_19.1.3">#REF!</definedName>
    <definedName name="APU_19.1.4" localSheetId="5">#REF!</definedName>
    <definedName name="APU_19.1.4" localSheetId="7">#REF!</definedName>
    <definedName name="APU_19.1.4" localSheetId="6">#REF!</definedName>
    <definedName name="APU_19.1.4" localSheetId="8">#REF!</definedName>
    <definedName name="APU_19.1.4" localSheetId="10">#REF!</definedName>
    <definedName name="APU_19.1.4" localSheetId="12">#REF!</definedName>
    <definedName name="APU_19.1.4">#REF!</definedName>
    <definedName name="APU_19.1.5" localSheetId="5">#REF!</definedName>
    <definedName name="APU_19.1.5" localSheetId="7">#REF!</definedName>
    <definedName name="APU_19.1.5" localSheetId="6">#REF!</definedName>
    <definedName name="APU_19.1.5" localSheetId="8">#REF!</definedName>
    <definedName name="APU_19.1.5" localSheetId="10">#REF!</definedName>
    <definedName name="APU_19.1.5" localSheetId="12">#REF!</definedName>
    <definedName name="APU_19.1.5">#REF!</definedName>
    <definedName name="APU_19.2.1" localSheetId="5">#REF!</definedName>
    <definedName name="APU_19.2.1" localSheetId="7">#REF!</definedName>
    <definedName name="APU_19.2.1" localSheetId="6">#REF!</definedName>
    <definedName name="APU_19.2.1" localSheetId="8">#REF!</definedName>
    <definedName name="APU_19.2.1" localSheetId="10">#REF!</definedName>
    <definedName name="APU_19.2.1" localSheetId="12">#REF!</definedName>
    <definedName name="APU_19.2.1">#REF!</definedName>
    <definedName name="APU_19.3.1" localSheetId="5">#REF!</definedName>
    <definedName name="APU_19.3.1" localSheetId="7">#REF!</definedName>
    <definedName name="APU_19.3.1" localSheetId="6">#REF!</definedName>
    <definedName name="APU_19.3.1" localSheetId="8">#REF!</definedName>
    <definedName name="APU_19.3.1" localSheetId="10">#REF!</definedName>
    <definedName name="APU_19.3.1" localSheetId="12">#REF!</definedName>
    <definedName name="APU_19.3.1">#REF!</definedName>
    <definedName name="APU_2.1.1" localSheetId="5">#REF!</definedName>
    <definedName name="APU_2.1.1" localSheetId="7">#REF!</definedName>
    <definedName name="APU_2.1.1" localSheetId="6">#REF!</definedName>
    <definedName name="APU_2.1.1" localSheetId="8">#REF!</definedName>
    <definedName name="APU_2.1.1" localSheetId="10">#REF!</definedName>
    <definedName name="APU_2.1.1" localSheetId="12">#REF!</definedName>
    <definedName name="APU_2.1.1">#REF!</definedName>
    <definedName name="APU_2.1.2" localSheetId="5">#REF!</definedName>
    <definedName name="APU_2.1.2" localSheetId="7">#REF!</definedName>
    <definedName name="APU_2.1.2" localSheetId="6">#REF!</definedName>
    <definedName name="APU_2.1.2" localSheetId="8">#REF!</definedName>
    <definedName name="APU_2.1.2" localSheetId="10">#REF!</definedName>
    <definedName name="APU_2.1.2" localSheetId="12">#REF!</definedName>
    <definedName name="APU_2.1.2">#REF!</definedName>
    <definedName name="APU_2.1.3" localSheetId="5">#REF!</definedName>
    <definedName name="APU_2.1.3" localSheetId="7">#REF!</definedName>
    <definedName name="APU_2.1.3" localSheetId="6">#REF!</definedName>
    <definedName name="APU_2.1.3" localSheetId="8">#REF!</definedName>
    <definedName name="APU_2.1.3" localSheetId="10">#REF!</definedName>
    <definedName name="APU_2.1.3" localSheetId="12">#REF!</definedName>
    <definedName name="APU_2.1.3">#REF!</definedName>
    <definedName name="APU_2.1.4" localSheetId="5">#REF!</definedName>
    <definedName name="APU_2.1.4" localSheetId="7">#REF!</definedName>
    <definedName name="APU_2.1.4" localSheetId="6">#REF!</definedName>
    <definedName name="APU_2.1.4" localSheetId="8">#REF!</definedName>
    <definedName name="APU_2.1.4" localSheetId="10">#REF!</definedName>
    <definedName name="APU_2.1.4" localSheetId="12">#REF!</definedName>
    <definedName name="APU_2.1.4">#REF!</definedName>
    <definedName name="APU_2.2.1" localSheetId="5">#REF!</definedName>
    <definedName name="APU_2.2.1" localSheetId="7">#REF!</definedName>
    <definedName name="APU_2.2.1" localSheetId="6">#REF!</definedName>
    <definedName name="APU_2.2.1" localSheetId="8">#REF!</definedName>
    <definedName name="APU_2.2.1" localSheetId="10">#REF!</definedName>
    <definedName name="APU_2.2.1" localSheetId="12">#REF!</definedName>
    <definedName name="APU_2.2.1">#REF!</definedName>
    <definedName name="APU_2.2.2" localSheetId="5">#REF!</definedName>
    <definedName name="APU_2.2.2" localSheetId="7">#REF!</definedName>
    <definedName name="APU_2.2.2" localSheetId="6">#REF!</definedName>
    <definedName name="APU_2.2.2" localSheetId="8">#REF!</definedName>
    <definedName name="APU_2.2.2" localSheetId="10">#REF!</definedName>
    <definedName name="APU_2.2.2" localSheetId="12">#REF!</definedName>
    <definedName name="APU_2.2.2">#REF!</definedName>
    <definedName name="APU_2.2.3" localSheetId="5">#REF!</definedName>
    <definedName name="APU_2.2.3" localSheetId="7">#REF!</definedName>
    <definedName name="APU_2.2.3" localSheetId="6">#REF!</definedName>
    <definedName name="APU_2.2.3" localSheetId="8">#REF!</definedName>
    <definedName name="APU_2.2.3" localSheetId="10">#REF!</definedName>
    <definedName name="APU_2.2.3" localSheetId="12">#REF!</definedName>
    <definedName name="APU_2.2.3">#REF!</definedName>
    <definedName name="APU_2.3.1" localSheetId="5">#REF!</definedName>
    <definedName name="APU_2.3.1" localSheetId="7">#REF!</definedName>
    <definedName name="APU_2.3.1" localSheetId="6">#REF!</definedName>
    <definedName name="APU_2.3.1" localSheetId="8">#REF!</definedName>
    <definedName name="APU_2.3.1" localSheetId="10">#REF!</definedName>
    <definedName name="APU_2.3.1" localSheetId="12">#REF!</definedName>
    <definedName name="APU_2.3.1">#REF!</definedName>
    <definedName name="APU_2.3.2" localSheetId="5">#REF!</definedName>
    <definedName name="APU_2.3.2" localSheetId="7">#REF!</definedName>
    <definedName name="APU_2.3.2" localSheetId="6">#REF!</definedName>
    <definedName name="APU_2.3.2" localSheetId="8">#REF!</definedName>
    <definedName name="APU_2.3.2" localSheetId="10">#REF!</definedName>
    <definedName name="APU_2.3.2" localSheetId="12">#REF!</definedName>
    <definedName name="APU_2.3.2">#REF!</definedName>
    <definedName name="APU_20.1.1" localSheetId="5">#REF!</definedName>
    <definedName name="APU_20.1.1" localSheetId="7">#REF!</definedName>
    <definedName name="APU_20.1.1" localSheetId="6">#REF!</definedName>
    <definedName name="APU_20.1.1" localSheetId="8">#REF!</definedName>
    <definedName name="APU_20.1.1" localSheetId="10">#REF!</definedName>
    <definedName name="APU_20.1.1" localSheetId="12">#REF!</definedName>
    <definedName name="APU_20.1.1">#REF!</definedName>
    <definedName name="APU_20.1.2" localSheetId="5">#REF!</definedName>
    <definedName name="APU_20.1.2" localSheetId="7">#REF!</definedName>
    <definedName name="APU_20.1.2" localSheetId="6">#REF!</definedName>
    <definedName name="APU_20.1.2" localSheetId="8">#REF!</definedName>
    <definedName name="APU_20.1.2" localSheetId="10">#REF!</definedName>
    <definedName name="APU_20.1.2" localSheetId="12">#REF!</definedName>
    <definedName name="APU_20.1.2">#REF!</definedName>
    <definedName name="APU_20.1.3" localSheetId="5">#REF!</definedName>
    <definedName name="APU_20.1.3" localSheetId="7">#REF!</definedName>
    <definedName name="APU_20.1.3" localSheetId="6">#REF!</definedName>
    <definedName name="APU_20.1.3" localSheetId="8">#REF!</definedName>
    <definedName name="APU_20.1.3" localSheetId="10">#REF!</definedName>
    <definedName name="APU_20.1.3" localSheetId="12">#REF!</definedName>
    <definedName name="APU_20.1.3">#REF!</definedName>
    <definedName name="APU_20.1.4" localSheetId="5">#REF!</definedName>
    <definedName name="APU_20.1.4" localSheetId="7">#REF!</definedName>
    <definedName name="APU_20.1.4" localSheetId="6">#REF!</definedName>
    <definedName name="APU_20.1.4" localSheetId="8">#REF!</definedName>
    <definedName name="APU_20.1.4" localSheetId="10">#REF!</definedName>
    <definedName name="APU_20.1.4" localSheetId="12">#REF!</definedName>
    <definedName name="APU_20.1.4">#REF!</definedName>
    <definedName name="APU_20.2.1" localSheetId="5">#REF!</definedName>
    <definedName name="APU_20.2.1" localSheetId="7">#REF!</definedName>
    <definedName name="APU_20.2.1" localSheetId="6">#REF!</definedName>
    <definedName name="APU_20.2.1" localSheetId="8">#REF!</definedName>
    <definedName name="APU_20.2.1" localSheetId="10">#REF!</definedName>
    <definedName name="APU_20.2.1" localSheetId="12">#REF!</definedName>
    <definedName name="APU_20.2.1">#REF!</definedName>
    <definedName name="APU_20.2.2" localSheetId="5">#REF!</definedName>
    <definedName name="APU_20.2.2" localSheetId="7">#REF!</definedName>
    <definedName name="APU_20.2.2" localSheetId="6">#REF!</definedName>
    <definedName name="APU_20.2.2" localSheetId="8">#REF!</definedName>
    <definedName name="APU_20.2.2" localSheetId="10">#REF!</definedName>
    <definedName name="APU_20.2.2" localSheetId="12">#REF!</definedName>
    <definedName name="APU_20.2.2">#REF!</definedName>
    <definedName name="APU_20.2.3" localSheetId="5">#REF!</definedName>
    <definedName name="APU_20.2.3" localSheetId="7">#REF!</definedName>
    <definedName name="APU_20.2.3" localSheetId="6">#REF!</definedName>
    <definedName name="APU_20.2.3" localSheetId="8">#REF!</definedName>
    <definedName name="APU_20.2.3" localSheetId="10">#REF!</definedName>
    <definedName name="APU_20.2.3" localSheetId="12">#REF!</definedName>
    <definedName name="APU_20.2.3">#REF!</definedName>
    <definedName name="APU_20.2.4" localSheetId="5">#REF!</definedName>
    <definedName name="APU_20.2.4" localSheetId="7">#REF!</definedName>
    <definedName name="APU_20.2.4" localSheetId="6">#REF!</definedName>
    <definedName name="APU_20.2.4" localSheetId="8">#REF!</definedName>
    <definedName name="APU_20.2.4" localSheetId="10">#REF!</definedName>
    <definedName name="APU_20.2.4" localSheetId="12">#REF!</definedName>
    <definedName name="APU_20.2.4">#REF!</definedName>
    <definedName name="APU_20.2.5" localSheetId="5">#REF!</definedName>
    <definedName name="APU_20.2.5" localSheetId="7">#REF!</definedName>
    <definedName name="APU_20.2.5" localSheetId="6">#REF!</definedName>
    <definedName name="APU_20.2.5" localSheetId="8">#REF!</definedName>
    <definedName name="APU_20.2.5" localSheetId="10">#REF!</definedName>
    <definedName name="APU_20.2.5" localSheetId="12">#REF!</definedName>
    <definedName name="APU_20.2.5">#REF!</definedName>
    <definedName name="APU_20.2.6" localSheetId="5">#REF!</definedName>
    <definedName name="APU_20.2.6" localSheetId="7">#REF!</definedName>
    <definedName name="APU_20.2.6" localSheetId="6">#REF!</definedName>
    <definedName name="APU_20.2.6" localSheetId="8">#REF!</definedName>
    <definedName name="APU_20.2.6" localSheetId="10">#REF!</definedName>
    <definedName name="APU_20.2.6" localSheetId="12">#REF!</definedName>
    <definedName name="APU_20.2.6">#REF!</definedName>
    <definedName name="APU_21.1.4" localSheetId="5">#REF!</definedName>
    <definedName name="APU_21.1.4" localSheetId="7">#REF!</definedName>
    <definedName name="APU_21.1.4" localSheetId="6">#REF!</definedName>
    <definedName name="APU_21.1.4" localSheetId="8">#REF!</definedName>
    <definedName name="APU_21.1.4" localSheetId="10">#REF!</definedName>
    <definedName name="APU_21.1.4" localSheetId="12">#REF!</definedName>
    <definedName name="APU_21.1.4">#REF!</definedName>
    <definedName name="APU_21.2.1" localSheetId="5">#REF!</definedName>
    <definedName name="APU_21.2.1" localSheetId="7">#REF!</definedName>
    <definedName name="APU_21.2.1" localSheetId="6">#REF!</definedName>
    <definedName name="APU_21.2.1" localSheetId="8">#REF!</definedName>
    <definedName name="APU_21.2.1" localSheetId="10">#REF!</definedName>
    <definedName name="APU_21.2.1" localSheetId="12">#REF!</definedName>
    <definedName name="APU_21.2.1">#REF!</definedName>
    <definedName name="APU_21.2.2" localSheetId="5">#REF!</definedName>
    <definedName name="APU_21.2.2" localSheetId="7">#REF!</definedName>
    <definedName name="APU_21.2.2" localSheetId="6">#REF!</definedName>
    <definedName name="APU_21.2.2" localSheetId="8">#REF!</definedName>
    <definedName name="APU_21.2.2" localSheetId="10">#REF!</definedName>
    <definedName name="APU_21.2.2" localSheetId="12">#REF!</definedName>
    <definedName name="APU_21.2.2">#REF!</definedName>
    <definedName name="APU_21.2.3" localSheetId="5">#REF!</definedName>
    <definedName name="APU_21.2.3" localSheetId="7">#REF!</definedName>
    <definedName name="APU_21.2.3" localSheetId="6">#REF!</definedName>
    <definedName name="APU_21.2.3" localSheetId="8">#REF!</definedName>
    <definedName name="APU_21.2.3" localSheetId="10">#REF!</definedName>
    <definedName name="APU_21.2.3" localSheetId="12">#REF!</definedName>
    <definedName name="APU_21.2.3">#REF!</definedName>
    <definedName name="APU_21.2.4" localSheetId="5">#REF!</definedName>
    <definedName name="APU_21.2.4" localSheetId="7">#REF!</definedName>
    <definedName name="APU_21.2.4" localSheetId="6">#REF!</definedName>
    <definedName name="APU_21.2.4" localSheetId="8">#REF!</definedName>
    <definedName name="APU_21.2.4" localSheetId="10">#REF!</definedName>
    <definedName name="APU_21.2.4" localSheetId="12">#REF!</definedName>
    <definedName name="APU_21.2.4">#REF!</definedName>
    <definedName name="APU_3.1.1" localSheetId="5">#REF!</definedName>
    <definedName name="APU_3.1.1" localSheetId="7">#REF!</definedName>
    <definedName name="APU_3.1.1" localSheetId="6">#REF!</definedName>
    <definedName name="APU_3.1.1" localSheetId="8">#REF!</definedName>
    <definedName name="APU_3.1.1" localSheetId="10">#REF!</definedName>
    <definedName name="APU_3.1.1" localSheetId="12">#REF!</definedName>
    <definedName name="APU_3.1.1">#REF!</definedName>
    <definedName name="APU_3.1.10" localSheetId="5">#REF!</definedName>
    <definedName name="APU_3.1.10" localSheetId="7">#REF!</definedName>
    <definedName name="APU_3.1.10" localSheetId="6">#REF!</definedName>
    <definedName name="APU_3.1.10" localSheetId="8">#REF!</definedName>
    <definedName name="APU_3.1.10" localSheetId="10">#REF!</definedName>
    <definedName name="APU_3.1.10" localSheetId="12">#REF!</definedName>
    <definedName name="APU_3.1.10">#REF!</definedName>
    <definedName name="APU_3.1.11" localSheetId="5">#REF!</definedName>
    <definedName name="APU_3.1.11" localSheetId="7">#REF!</definedName>
    <definedName name="APU_3.1.11" localSheetId="6">#REF!</definedName>
    <definedName name="APU_3.1.11" localSheetId="8">#REF!</definedName>
    <definedName name="APU_3.1.11" localSheetId="10">#REF!</definedName>
    <definedName name="APU_3.1.11" localSheetId="12">#REF!</definedName>
    <definedName name="APU_3.1.11">#REF!</definedName>
    <definedName name="APU_3.1.12" localSheetId="5">#REF!</definedName>
    <definedName name="APU_3.1.12" localSheetId="7">#REF!</definedName>
    <definedName name="APU_3.1.12" localSheetId="6">#REF!</definedName>
    <definedName name="APU_3.1.12" localSheetId="8">#REF!</definedName>
    <definedName name="APU_3.1.12" localSheetId="10">#REF!</definedName>
    <definedName name="APU_3.1.12" localSheetId="12">#REF!</definedName>
    <definedName name="APU_3.1.12">#REF!</definedName>
    <definedName name="APU_3.1.13" localSheetId="5">#REF!</definedName>
    <definedName name="APU_3.1.13" localSheetId="7">#REF!</definedName>
    <definedName name="APU_3.1.13" localSheetId="6">#REF!</definedName>
    <definedName name="APU_3.1.13" localSheetId="8">#REF!</definedName>
    <definedName name="APU_3.1.13" localSheetId="10">#REF!</definedName>
    <definedName name="APU_3.1.13" localSheetId="12">#REF!</definedName>
    <definedName name="APU_3.1.13">#REF!</definedName>
    <definedName name="APU_3.1.2" localSheetId="5">#REF!</definedName>
    <definedName name="APU_3.1.2" localSheetId="7">#REF!</definedName>
    <definedName name="APU_3.1.2" localSheetId="6">#REF!</definedName>
    <definedName name="APU_3.1.2" localSheetId="8">#REF!</definedName>
    <definedName name="APU_3.1.2" localSheetId="10">#REF!</definedName>
    <definedName name="APU_3.1.2" localSheetId="12">#REF!</definedName>
    <definedName name="APU_3.1.2">#REF!</definedName>
    <definedName name="APU_3.1.3" localSheetId="5">#REF!</definedName>
    <definedName name="APU_3.1.3" localSheetId="7">#REF!</definedName>
    <definedName name="APU_3.1.3" localSheetId="6">#REF!</definedName>
    <definedName name="APU_3.1.3" localSheetId="8">#REF!</definedName>
    <definedName name="APU_3.1.3" localSheetId="10">#REF!</definedName>
    <definedName name="APU_3.1.3" localSheetId="12">#REF!</definedName>
    <definedName name="APU_3.1.3">#REF!</definedName>
    <definedName name="APU_3.1.4" localSheetId="5">#REF!</definedName>
    <definedName name="APU_3.1.4" localSheetId="7">#REF!</definedName>
    <definedName name="APU_3.1.4" localSheetId="6">#REF!</definedName>
    <definedName name="APU_3.1.4" localSheetId="8">#REF!</definedName>
    <definedName name="APU_3.1.4" localSheetId="10">#REF!</definedName>
    <definedName name="APU_3.1.4" localSheetId="12">#REF!</definedName>
    <definedName name="APU_3.1.4">#REF!</definedName>
    <definedName name="APU_3.1.5" localSheetId="5">#REF!</definedName>
    <definedName name="APU_3.1.5" localSheetId="7">#REF!</definedName>
    <definedName name="APU_3.1.5" localSheetId="6">#REF!</definedName>
    <definedName name="APU_3.1.5" localSheetId="8">#REF!</definedName>
    <definedName name="APU_3.1.5" localSheetId="10">#REF!</definedName>
    <definedName name="APU_3.1.5" localSheetId="12">#REF!</definedName>
    <definedName name="APU_3.1.5">#REF!</definedName>
    <definedName name="APU_3.1.6" localSheetId="5">#REF!</definedName>
    <definedName name="APU_3.1.6" localSheetId="7">#REF!</definedName>
    <definedName name="APU_3.1.6" localSheetId="6">#REF!</definedName>
    <definedName name="APU_3.1.6" localSheetId="8">#REF!</definedName>
    <definedName name="APU_3.1.6" localSheetId="10">#REF!</definedName>
    <definedName name="APU_3.1.6" localSheetId="12">#REF!</definedName>
    <definedName name="APU_3.1.6">#REF!</definedName>
    <definedName name="APU_3.1.7" localSheetId="5">#REF!</definedName>
    <definedName name="APU_3.1.7" localSheetId="7">#REF!</definedName>
    <definedName name="APU_3.1.7" localSheetId="6">#REF!</definedName>
    <definedName name="APU_3.1.7" localSheetId="8">#REF!</definedName>
    <definedName name="APU_3.1.7" localSheetId="10">#REF!</definedName>
    <definedName name="APU_3.1.7" localSheetId="12">#REF!</definedName>
    <definedName name="APU_3.1.7">#REF!</definedName>
    <definedName name="APU_3.1.8" localSheetId="5">#REF!</definedName>
    <definedName name="APU_3.1.8" localSheetId="7">#REF!</definedName>
    <definedName name="APU_3.1.8" localSheetId="6">#REF!</definedName>
    <definedName name="APU_3.1.8" localSheetId="8">#REF!</definedName>
    <definedName name="APU_3.1.8" localSheetId="10">#REF!</definedName>
    <definedName name="APU_3.1.8" localSheetId="12">#REF!</definedName>
    <definedName name="APU_3.1.8">#REF!</definedName>
    <definedName name="APU_3.1.9" localSheetId="5">#REF!</definedName>
    <definedName name="APU_3.1.9" localSheetId="7">#REF!</definedName>
    <definedName name="APU_3.1.9" localSheetId="6">#REF!</definedName>
    <definedName name="APU_3.1.9" localSheetId="8">#REF!</definedName>
    <definedName name="APU_3.1.9" localSheetId="10">#REF!</definedName>
    <definedName name="APU_3.1.9" localSheetId="12">#REF!</definedName>
    <definedName name="APU_3.1.9">#REF!</definedName>
    <definedName name="APU_3.2.1" localSheetId="5">#REF!</definedName>
    <definedName name="APU_3.2.1" localSheetId="7">#REF!</definedName>
    <definedName name="APU_3.2.1" localSheetId="6">#REF!</definedName>
    <definedName name="APU_3.2.1" localSheetId="8">#REF!</definedName>
    <definedName name="APU_3.2.1" localSheetId="10">#REF!</definedName>
    <definedName name="APU_3.2.1" localSheetId="12">#REF!</definedName>
    <definedName name="APU_3.2.1">#REF!</definedName>
    <definedName name="APU_3.2.10" localSheetId="5">#REF!</definedName>
    <definedName name="APU_3.2.10" localSheetId="7">#REF!</definedName>
    <definedName name="APU_3.2.10" localSheetId="6">#REF!</definedName>
    <definedName name="APU_3.2.10" localSheetId="8">#REF!</definedName>
    <definedName name="APU_3.2.10" localSheetId="10">#REF!</definedName>
    <definedName name="APU_3.2.10" localSheetId="12">#REF!</definedName>
    <definedName name="APU_3.2.10">#REF!</definedName>
    <definedName name="APU_3.2.2" localSheetId="5">#REF!</definedName>
    <definedName name="APU_3.2.2" localSheetId="7">#REF!</definedName>
    <definedName name="APU_3.2.2" localSheetId="6">#REF!</definedName>
    <definedName name="APU_3.2.2" localSheetId="8">#REF!</definedName>
    <definedName name="APU_3.2.2" localSheetId="10">#REF!</definedName>
    <definedName name="APU_3.2.2" localSheetId="12">#REF!</definedName>
    <definedName name="APU_3.2.2">#REF!</definedName>
    <definedName name="APU_3.2.3" localSheetId="5">#REF!</definedName>
    <definedName name="APU_3.2.3" localSheetId="7">#REF!</definedName>
    <definedName name="APU_3.2.3" localSheetId="6">#REF!</definedName>
    <definedName name="APU_3.2.3" localSheetId="8">#REF!</definedName>
    <definedName name="APU_3.2.3" localSheetId="10">#REF!</definedName>
    <definedName name="APU_3.2.3" localSheetId="12">#REF!</definedName>
    <definedName name="APU_3.2.3">#REF!</definedName>
    <definedName name="APU_3.2.4" localSheetId="5">#REF!</definedName>
    <definedName name="APU_3.2.4" localSheetId="7">#REF!</definedName>
    <definedName name="APU_3.2.4" localSheetId="6">#REF!</definedName>
    <definedName name="APU_3.2.4" localSheetId="8">#REF!</definedName>
    <definedName name="APU_3.2.4" localSheetId="10">#REF!</definedName>
    <definedName name="APU_3.2.4" localSheetId="12">#REF!</definedName>
    <definedName name="APU_3.2.4">#REF!</definedName>
    <definedName name="APU_3.2.5" localSheetId="5">#REF!</definedName>
    <definedName name="APU_3.2.5" localSheetId="7">#REF!</definedName>
    <definedName name="APU_3.2.5" localSheetId="6">#REF!</definedName>
    <definedName name="APU_3.2.5" localSheetId="8">#REF!</definedName>
    <definedName name="APU_3.2.5" localSheetId="10">#REF!</definedName>
    <definedName name="APU_3.2.5" localSheetId="12">#REF!</definedName>
    <definedName name="APU_3.2.5">#REF!</definedName>
    <definedName name="APU_3.2.6" localSheetId="5">#REF!</definedName>
    <definedName name="APU_3.2.6" localSheetId="7">#REF!</definedName>
    <definedName name="APU_3.2.6" localSheetId="6">#REF!</definedName>
    <definedName name="APU_3.2.6" localSheetId="8">#REF!</definedName>
    <definedName name="APU_3.2.6" localSheetId="10">#REF!</definedName>
    <definedName name="APU_3.2.6" localSheetId="12">#REF!</definedName>
    <definedName name="APU_3.2.6">#REF!</definedName>
    <definedName name="APU_3.2.7" localSheetId="5">#REF!</definedName>
    <definedName name="APU_3.2.7" localSheetId="7">#REF!</definedName>
    <definedName name="APU_3.2.7" localSheetId="6">#REF!</definedName>
    <definedName name="APU_3.2.7" localSheetId="8">#REF!</definedName>
    <definedName name="APU_3.2.7" localSheetId="10">#REF!</definedName>
    <definedName name="APU_3.2.7" localSheetId="12">#REF!</definedName>
    <definedName name="APU_3.2.7">#REF!</definedName>
    <definedName name="APU_3.2.8" localSheetId="5">#REF!</definedName>
    <definedName name="APU_3.2.8" localSheetId="7">#REF!</definedName>
    <definedName name="APU_3.2.8" localSheetId="6">#REF!</definedName>
    <definedName name="APU_3.2.8" localSheetId="8">#REF!</definedName>
    <definedName name="APU_3.2.8" localSheetId="10">#REF!</definedName>
    <definedName name="APU_3.2.8" localSheetId="12">#REF!</definedName>
    <definedName name="APU_3.2.8">#REF!</definedName>
    <definedName name="APU_3.2.9" localSheetId="5">#REF!</definedName>
    <definedName name="APU_3.2.9" localSheetId="7">#REF!</definedName>
    <definedName name="APU_3.2.9" localSheetId="6">#REF!</definedName>
    <definedName name="APU_3.2.9" localSheetId="8">#REF!</definedName>
    <definedName name="APU_3.2.9" localSheetId="10">#REF!</definedName>
    <definedName name="APU_3.2.9" localSheetId="12">#REF!</definedName>
    <definedName name="APU_3.2.9">#REF!</definedName>
    <definedName name="APU_3.3.1" localSheetId="5">#REF!</definedName>
    <definedName name="APU_3.3.1" localSheetId="7">#REF!</definedName>
    <definedName name="APU_3.3.1" localSheetId="6">#REF!</definedName>
    <definedName name="APU_3.3.1" localSheetId="8">#REF!</definedName>
    <definedName name="APU_3.3.1" localSheetId="10">#REF!</definedName>
    <definedName name="APU_3.3.1" localSheetId="12">#REF!</definedName>
    <definedName name="APU_3.3.1">#REF!</definedName>
    <definedName name="APU_3.3.2" localSheetId="5">#REF!</definedName>
    <definedName name="APU_3.3.2" localSheetId="7">#REF!</definedName>
    <definedName name="APU_3.3.2" localSheetId="6">#REF!</definedName>
    <definedName name="APU_3.3.2" localSheetId="8">#REF!</definedName>
    <definedName name="APU_3.3.2" localSheetId="10">#REF!</definedName>
    <definedName name="APU_3.3.2" localSheetId="12">#REF!</definedName>
    <definedName name="APU_3.3.2">#REF!</definedName>
    <definedName name="APU_3.3.3" localSheetId="5">#REF!</definedName>
    <definedName name="APU_3.3.3" localSheetId="7">#REF!</definedName>
    <definedName name="APU_3.3.3" localSheetId="6">#REF!</definedName>
    <definedName name="APU_3.3.3" localSheetId="8">#REF!</definedName>
    <definedName name="APU_3.3.3" localSheetId="10">#REF!</definedName>
    <definedName name="APU_3.3.3" localSheetId="12">#REF!</definedName>
    <definedName name="APU_3.3.3">#REF!</definedName>
    <definedName name="APU_3.3.4" localSheetId="5">#REF!</definedName>
    <definedName name="APU_3.3.4" localSheetId="7">#REF!</definedName>
    <definedName name="APU_3.3.4" localSheetId="6">#REF!</definedName>
    <definedName name="APU_3.3.4" localSheetId="8">#REF!</definedName>
    <definedName name="APU_3.3.4" localSheetId="10">#REF!</definedName>
    <definedName name="APU_3.3.4" localSheetId="12">#REF!</definedName>
    <definedName name="APU_3.3.4">#REF!</definedName>
    <definedName name="APU_3.4.1.1" localSheetId="5">#REF!</definedName>
    <definedName name="APU_3.4.1.1" localSheetId="7">#REF!</definedName>
    <definedName name="APU_3.4.1.1" localSheetId="6">#REF!</definedName>
    <definedName name="APU_3.4.1.1" localSheetId="8">#REF!</definedName>
    <definedName name="APU_3.4.1.1" localSheetId="10">#REF!</definedName>
    <definedName name="APU_3.4.1.1" localSheetId="12">#REF!</definedName>
    <definedName name="APU_3.4.1.1">#REF!</definedName>
    <definedName name="APU_3.4.1.2" localSheetId="5">#REF!</definedName>
    <definedName name="APU_3.4.1.2" localSheetId="7">#REF!</definedName>
    <definedName name="APU_3.4.1.2" localSheetId="6">#REF!</definedName>
    <definedName name="APU_3.4.1.2" localSheetId="8">#REF!</definedName>
    <definedName name="APU_3.4.1.2" localSheetId="10">#REF!</definedName>
    <definedName name="APU_3.4.1.2" localSheetId="12">#REF!</definedName>
    <definedName name="APU_3.4.1.2">#REF!</definedName>
    <definedName name="APU_3.4.1.3" localSheetId="5">#REF!</definedName>
    <definedName name="APU_3.4.1.3" localSheetId="7">#REF!</definedName>
    <definedName name="APU_3.4.1.3" localSheetId="6">#REF!</definedName>
    <definedName name="APU_3.4.1.3" localSheetId="8">#REF!</definedName>
    <definedName name="APU_3.4.1.3" localSheetId="10">#REF!</definedName>
    <definedName name="APU_3.4.1.3" localSheetId="12">#REF!</definedName>
    <definedName name="APU_3.4.1.3">#REF!</definedName>
    <definedName name="APU_3.4.1.4" localSheetId="5">#REF!</definedName>
    <definedName name="APU_3.4.1.4" localSheetId="7">#REF!</definedName>
    <definedName name="APU_3.4.1.4" localSheetId="6">#REF!</definedName>
    <definedName name="APU_3.4.1.4" localSheetId="8">#REF!</definedName>
    <definedName name="APU_3.4.1.4" localSheetId="10">#REF!</definedName>
    <definedName name="APU_3.4.1.4" localSheetId="12">#REF!</definedName>
    <definedName name="APU_3.4.1.4">#REF!</definedName>
    <definedName name="APU_3.4.2.1" localSheetId="5">#REF!</definedName>
    <definedName name="APU_3.4.2.1" localSheetId="7">#REF!</definedName>
    <definedName name="APU_3.4.2.1" localSheetId="6">#REF!</definedName>
    <definedName name="APU_3.4.2.1" localSheetId="8">#REF!</definedName>
    <definedName name="APU_3.4.2.1" localSheetId="10">#REF!</definedName>
    <definedName name="APU_3.4.2.1" localSheetId="12">#REF!</definedName>
    <definedName name="APU_3.4.2.1">#REF!</definedName>
    <definedName name="APU_3.4.2.2" localSheetId="5">#REF!</definedName>
    <definedName name="APU_3.4.2.2" localSheetId="7">#REF!</definedName>
    <definedName name="APU_3.4.2.2" localSheetId="6">#REF!</definedName>
    <definedName name="APU_3.4.2.2" localSheetId="8">#REF!</definedName>
    <definedName name="APU_3.4.2.2" localSheetId="10">#REF!</definedName>
    <definedName name="APU_3.4.2.2" localSheetId="12">#REF!</definedName>
    <definedName name="APU_3.4.2.2">#REF!</definedName>
    <definedName name="APU_3.4.2.3" localSheetId="5">#REF!</definedName>
    <definedName name="APU_3.4.2.3" localSheetId="7">#REF!</definedName>
    <definedName name="APU_3.4.2.3" localSheetId="6">#REF!</definedName>
    <definedName name="APU_3.4.2.3" localSheetId="8">#REF!</definedName>
    <definedName name="APU_3.4.2.3" localSheetId="10">#REF!</definedName>
    <definedName name="APU_3.4.2.3" localSheetId="12">#REF!</definedName>
    <definedName name="APU_3.4.2.3">#REF!</definedName>
    <definedName name="APU_3.4.2.4" localSheetId="5">#REF!</definedName>
    <definedName name="APU_3.4.2.4" localSheetId="7">#REF!</definedName>
    <definedName name="APU_3.4.2.4" localSheetId="6">#REF!</definedName>
    <definedName name="APU_3.4.2.4" localSheetId="8">#REF!</definedName>
    <definedName name="APU_3.4.2.4" localSheetId="10">#REF!</definedName>
    <definedName name="APU_3.4.2.4" localSheetId="12">#REF!</definedName>
    <definedName name="APU_3.4.2.4">#REF!</definedName>
    <definedName name="APU_3.4.3.1" localSheetId="5">#REF!</definedName>
    <definedName name="APU_3.4.3.1" localSheetId="7">#REF!</definedName>
    <definedName name="APU_3.4.3.1" localSheetId="6">#REF!</definedName>
    <definedName name="APU_3.4.3.1" localSheetId="8">#REF!</definedName>
    <definedName name="APU_3.4.3.1" localSheetId="10">#REF!</definedName>
    <definedName name="APU_3.4.3.1" localSheetId="12">#REF!</definedName>
    <definedName name="APU_3.4.3.1">#REF!</definedName>
    <definedName name="APU_3.4.3.2" localSheetId="5">#REF!</definedName>
    <definedName name="APU_3.4.3.2" localSheetId="7">#REF!</definedName>
    <definedName name="APU_3.4.3.2" localSheetId="6">#REF!</definedName>
    <definedName name="APU_3.4.3.2" localSheetId="8">#REF!</definedName>
    <definedName name="APU_3.4.3.2" localSheetId="10">#REF!</definedName>
    <definedName name="APU_3.4.3.2" localSheetId="12">#REF!</definedName>
    <definedName name="APU_3.4.3.2">#REF!</definedName>
    <definedName name="APU_3.4.4.1" localSheetId="5">#REF!</definedName>
    <definedName name="APU_3.4.4.1" localSheetId="7">#REF!</definedName>
    <definedName name="APU_3.4.4.1" localSheetId="6">#REF!</definedName>
    <definedName name="APU_3.4.4.1" localSheetId="8">#REF!</definedName>
    <definedName name="APU_3.4.4.1" localSheetId="10">#REF!</definedName>
    <definedName name="APU_3.4.4.1" localSheetId="12">#REF!</definedName>
    <definedName name="APU_3.4.4.1">#REF!</definedName>
    <definedName name="APU_3.4.4.2" localSheetId="5">#REF!</definedName>
    <definedName name="APU_3.4.4.2" localSheetId="7">#REF!</definedName>
    <definedName name="APU_3.4.4.2" localSheetId="6">#REF!</definedName>
    <definedName name="APU_3.4.4.2" localSheetId="8">#REF!</definedName>
    <definedName name="APU_3.4.4.2" localSheetId="10">#REF!</definedName>
    <definedName name="APU_3.4.4.2" localSheetId="12">#REF!</definedName>
    <definedName name="APU_3.4.4.2">#REF!</definedName>
    <definedName name="APU_3.4.4.3" localSheetId="5">#REF!</definedName>
    <definedName name="APU_3.4.4.3" localSheetId="7">#REF!</definedName>
    <definedName name="APU_3.4.4.3" localSheetId="6">#REF!</definedName>
    <definedName name="APU_3.4.4.3" localSheetId="8">#REF!</definedName>
    <definedName name="APU_3.4.4.3" localSheetId="10">#REF!</definedName>
    <definedName name="APU_3.4.4.3" localSheetId="12">#REF!</definedName>
    <definedName name="APU_3.4.4.3">#REF!</definedName>
    <definedName name="APU_3.4.5.1" localSheetId="5">#REF!</definedName>
    <definedName name="APU_3.4.5.1" localSheetId="7">#REF!</definedName>
    <definedName name="APU_3.4.5.1" localSheetId="6">#REF!</definedName>
    <definedName name="APU_3.4.5.1" localSheetId="8">#REF!</definedName>
    <definedName name="APU_3.4.5.1" localSheetId="10">#REF!</definedName>
    <definedName name="APU_3.4.5.1" localSheetId="12">#REF!</definedName>
    <definedName name="APU_3.4.5.1">#REF!</definedName>
    <definedName name="APU_4.1.1" localSheetId="5">#REF!</definedName>
    <definedName name="APU_4.1.1" localSheetId="7">#REF!</definedName>
    <definedName name="APU_4.1.1" localSheetId="6">#REF!</definedName>
    <definedName name="APU_4.1.1" localSheetId="8">#REF!</definedName>
    <definedName name="APU_4.1.1" localSheetId="10">#REF!</definedName>
    <definedName name="APU_4.1.1" localSheetId="12">#REF!</definedName>
    <definedName name="APU_4.1.1">#REF!</definedName>
    <definedName name="APU_4.1.2" localSheetId="5">#REF!</definedName>
    <definedName name="APU_4.1.2" localSheetId="7">#REF!</definedName>
    <definedName name="APU_4.1.2" localSheetId="6">#REF!</definedName>
    <definedName name="APU_4.1.2" localSheetId="8">#REF!</definedName>
    <definedName name="APU_4.1.2" localSheetId="10">#REF!</definedName>
    <definedName name="APU_4.1.2" localSheetId="12">#REF!</definedName>
    <definedName name="APU_4.1.2">#REF!</definedName>
    <definedName name="APU_4.1.3" localSheetId="5">#REF!</definedName>
    <definedName name="APU_4.1.3" localSheetId="7">#REF!</definedName>
    <definedName name="APU_4.1.3" localSheetId="6">#REF!</definedName>
    <definedName name="APU_4.1.3" localSheetId="8">#REF!</definedName>
    <definedName name="APU_4.1.3" localSheetId="10">#REF!</definedName>
    <definedName name="APU_4.1.3" localSheetId="12">#REF!</definedName>
    <definedName name="APU_4.1.3">#REF!</definedName>
    <definedName name="APU_4.1.4" localSheetId="5">#REF!</definedName>
    <definedName name="APU_4.1.4" localSheetId="7">#REF!</definedName>
    <definedName name="APU_4.1.4" localSheetId="6">#REF!</definedName>
    <definedName name="APU_4.1.4" localSheetId="8">#REF!</definedName>
    <definedName name="APU_4.1.4" localSheetId="10">#REF!</definedName>
    <definedName name="APU_4.1.4" localSheetId="12">#REF!</definedName>
    <definedName name="APU_4.1.4">#REF!</definedName>
    <definedName name="APU_4.1.5" localSheetId="5">#REF!</definedName>
    <definedName name="APU_4.1.5" localSheetId="7">#REF!</definedName>
    <definedName name="APU_4.1.5" localSheetId="6">#REF!</definedName>
    <definedName name="APU_4.1.5" localSheetId="8">#REF!</definedName>
    <definedName name="APU_4.1.5" localSheetId="10">#REF!</definedName>
    <definedName name="APU_4.1.5" localSheetId="12">#REF!</definedName>
    <definedName name="APU_4.1.5">#REF!</definedName>
    <definedName name="APU_4.1.6" localSheetId="5">#REF!</definedName>
    <definedName name="APU_4.1.6" localSheetId="7">#REF!</definedName>
    <definedName name="APU_4.1.6" localSheetId="6">#REF!</definedName>
    <definedName name="APU_4.1.6" localSheetId="8">#REF!</definedName>
    <definedName name="APU_4.1.6" localSheetId="10">#REF!</definedName>
    <definedName name="APU_4.1.6" localSheetId="12">#REF!</definedName>
    <definedName name="APU_4.1.6">#REF!</definedName>
    <definedName name="APU_4.1.7" localSheetId="5">#REF!</definedName>
    <definedName name="APU_4.1.7" localSheetId="7">#REF!</definedName>
    <definedName name="APU_4.1.7" localSheetId="6">#REF!</definedName>
    <definedName name="APU_4.1.7" localSheetId="8">#REF!</definedName>
    <definedName name="APU_4.1.7" localSheetId="10">#REF!</definedName>
    <definedName name="APU_4.1.7" localSheetId="12">#REF!</definedName>
    <definedName name="APU_4.1.7">#REF!</definedName>
    <definedName name="APU_4.1.8" localSheetId="5">#REF!</definedName>
    <definedName name="APU_4.1.8" localSheetId="7">#REF!</definedName>
    <definedName name="APU_4.1.8" localSheetId="6">#REF!</definedName>
    <definedName name="APU_4.1.8" localSheetId="8">#REF!</definedName>
    <definedName name="APU_4.1.8" localSheetId="10">#REF!</definedName>
    <definedName name="APU_4.1.8" localSheetId="12">#REF!</definedName>
    <definedName name="APU_4.1.8">#REF!</definedName>
    <definedName name="APU_4.5.1" localSheetId="5">#REF!</definedName>
    <definedName name="APU_4.5.1" localSheetId="7">#REF!</definedName>
    <definedName name="APU_4.5.1" localSheetId="6">#REF!</definedName>
    <definedName name="APU_4.5.1" localSheetId="8">#REF!</definedName>
    <definedName name="APU_4.5.1" localSheetId="10">#REF!</definedName>
    <definedName name="APU_4.5.1" localSheetId="12">#REF!</definedName>
    <definedName name="APU_4.5.1">#REF!</definedName>
    <definedName name="APU_4.5.2" localSheetId="5">#REF!</definedName>
    <definedName name="APU_4.5.2" localSheetId="7">#REF!</definedName>
    <definedName name="APU_4.5.2" localSheetId="6">#REF!</definedName>
    <definedName name="APU_4.5.2" localSheetId="8">#REF!</definedName>
    <definedName name="APU_4.5.2" localSheetId="10">#REF!</definedName>
    <definedName name="APU_4.5.2" localSheetId="12">#REF!</definedName>
    <definedName name="APU_4.5.2">#REF!</definedName>
    <definedName name="APU_5.1.1" localSheetId="5">#REF!</definedName>
    <definedName name="APU_5.1.1" localSheetId="7">#REF!</definedName>
    <definedName name="APU_5.1.1" localSheetId="6">#REF!</definedName>
    <definedName name="APU_5.1.1" localSheetId="8">#REF!</definedName>
    <definedName name="APU_5.1.1" localSheetId="10">#REF!</definedName>
    <definedName name="APU_5.1.1" localSheetId="12">#REF!</definedName>
    <definedName name="APU_5.1.1">#REF!</definedName>
    <definedName name="APU_5.1.10" localSheetId="5">#REF!</definedName>
    <definedName name="APU_5.1.10" localSheetId="7">#REF!</definedName>
    <definedName name="APU_5.1.10" localSheetId="6">#REF!</definedName>
    <definedName name="APU_5.1.10" localSheetId="8">#REF!</definedName>
    <definedName name="APU_5.1.10" localSheetId="10">#REF!</definedName>
    <definedName name="APU_5.1.10" localSheetId="12">#REF!</definedName>
    <definedName name="APU_5.1.10">#REF!</definedName>
    <definedName name="APU_5.1.11" localSheetId="5">#REF!</definedName>
    <definedName name="APU_5.1.11" localSheetId="7">#REF!</definedName>
    <definedName name="APU_5.1.11" localSheetId="6">#REF!</definedName>
    <definedName name="APU_5.1.11" localSheetId="8">#REF!</definedName>
    <definedName name="APU_5.1.11" localSheetId="10">#REF!</definedName>
    <definedName name="APU_5.1.11" localSheetId="12">#REF!</definedName>
    <definedName name="APU_5.1.11">#REF!</definedName>
    <definedName name="APU_5.1.12" localSheetId="5">#REF!</definedName>
    <definedName name="APU_5.1.12" localSheetId="7">#REF!</definedName>
    <definedName name="APU_5.1.12" localSheetId="6">#REF!</definedName>
    <definedName name="APU_5.1.12" localSheetId="8">#REF!</definedName>
    <definedName name="APU_5.1.12" localSheetId="10">#REF!</definedName>
    <definedName name="APU_5.1.12" localSheetId="12">#REF!</definedName>
    <definedName name="APU_5.1.12">#REF!</definedName>
    <definedName name="APU_5.1.13" localSheetId="5">#REF!</definedName>
    <definedName name="APU_5.1.13" localSheetId="7">#REF!</definedName>
    <definedName name="APU_5.1.13" localSheetId="6">#REF!</definedName>
    <definedName name="APU_5.1.13" localSheetId="8">#REF!</definedName>
    <definedName name="APU_5.1.13" localSheetId="10">#REF!</definedName>
    <definedName name="APU_5.1.13" localSheetId="12">#REF!</definedName>
    <definedName name="APU_5.1.13">#REF!</definedName>
    <definedName name="APU_5.1.2" localSheetId="5">#REF!</definedName>
    <definedName name="APU_5.1.2" localSheetId="7">#REF!</definedName>
    <definedName name="APU_5.1.2" localSheetId="6">#REF!</definedName>
    <definedName name="APU_5.1.2" localSheetId="8">#REF!</definedName>
    <definedName name="APU_5.1.2" localSheetId="10">#REF!</definedName>
    <definedName name="APU_5.1.2" localSheetId="12">#REF!</definedName>
    <definedName name="APU_5.1.2">#REF!</definedName>
    <definedName name="APU_5.1.3" localSheetId="5">#REF!</definedName>
    <definedName name="APU_5.1.3" localSheetId="7">#REF!</definedName>
    <definedName name="APU_5.1.3" localSheetId="6">#REF!</definedName>
    <definedName name="APU_5.1.3" localSheetId="8">#REF!</definedName>
    <definedName name="APU_5.1.3" localSheetId="10">#REF!</definedName>
    <definedName name="APU_5.1.3" localSheetId="12">#REF!</definedName>
    <definedName name="APU_5.1.3">#REF!</definedName>
    <definedName name="APU_5.1.4" localSheetId="5">#REF!</definedName>
    <definedName name="APU_5.1.4" localSheetId="7">#REF!</definedName>
    <definedName name="APU_5.1.4" localSheetId="6">#REF!</definedName>
    <definedName name="APU_5.1.4" localSheetId="8">#REF!</definedName>
    <definedName name="APU_5.1.4" localSheetId="10">#REF!</definedName>
    <definedName name="APU_5.1.4" localSheetId="12">#REF!</definedName>
    <definedName name="APU_5.1.4">#REF!</definedName>
    <definedName name="APU_5.1.5" localSheetId="5">#REF!</definedName>
    <definedName name="APU_5.1.5" localSheetId="7">#REF!</definedName>
    <definedName name="APU_5.1.5" localSheetId="6">#REF!</definedName>
    <definedName name="APU_5.1.5" localSheetId="8">#REF!</definedName>
    <definedName name="APU_5.1.5" localSheetId="10">#REF!</definedName>
    <definedName name="APU_5.1.5" localSheetId="12">#REF!</definedName>
    <definedName name="APU_5.1.5">#REF!</definedName>
    <definedName name="APU_5.1.6" localSheetId="5">#REF!</definedName>
    <definedName name="APU_5.1.6" localSheetId="7">#REF!</definedName>
    <definedName name="APU_5.1.6" localSheetId="6">#REF!</definedName>
    <definedName name="APU_5.1.6" localSheetId="8">#REF!</definedName>
    <definedName name="APU_5.1.6" localSheetId="10">#REF!</definedName>
    <definedName name="APU_5.1.6" localSheetId="12">#REF!</definedName>
    <definedName name="APU_5.1.6">#REF!</definedName>
    <definedName name="APU_5.1.7" localSheetId="5">#REF!</definedName>
    <definedName name="APU_5.1.7" localSheetId="7">#REF!</definedName>
    <definedName name="APU_5.1.7" localSheetId="6">#REF!</definedName>
    <definedName name="APU_5.1.7" localSheetId="8">#REF!</definedName>
    <definedName name="APU_5.1.7" localSheetId="10">#REF!</definedName>
    <definedName name="APU_5.1.7" localSheetId="12">#REF!</definedName>
    <definedName name="APU_5.1.7">#REF!</definedName>
    <definedName name="APU_5.1.8" localSheetId="5">#REF!</definedName>
    <definedName name="APU_5.1.8" localSheetId="7">#REF!</definedName>
    <definedName name="APU_5.1.8" localSheetId="6">#REF!</definedName>
    <definedName name="APU_5.1.8" localSheetId="8">#REF!</definedName>
    <definedName name="APU_5.1.8" localSheetId="10">#REF!</definedName>
    <definedName name="APU_5.1.8" localSheetId="12">#REF!</definedName>
    <definedName name="APU_5.1.8">#REF!</definedName>
    <definedName name="APU_5.1.9" localSheetId="5">#REF!</definedName>
    <definedName name="APU_5.1.9" localSheetId="7">#REF!</definedName>
    <definedName name="APU_5.1.9" localSheetId="6">#REF!</definedName>
    <definedName name="APU_5.1.9" localSheetId="8">#REF!</definedName>
    <definedName name="APU_5.1.9" localSheetId="10">#REF!</definedName>
    <definedName name="APU_5.1.9" localSheetId="12">#REF!</definedName>
    <definedName name="APU_5.1.9">#REF!</definedName>
    <definedName name="APU_5.3.1" localSheetId="5">#REF!</definedName>
    <definedName name="APU_5.3.1" localSheetId="7">#REF!</definedName>
    <definedName name="APU_5.3.1" localSheetId="6">#REF!</definedName>
    <definedName name="APU_5.3.1" localSheetId="8">#REF!</definedName>
    <definedName name="APU_5.3.1" localSheetId="10">#REF!</definedName>
    <definedName name="APU_5.3.1" localSheetId="12">#REF!</definedName>
    <definedName name="APU_5.3.1">#REF!</definedName>
    <definedName name="APU_6.1.1" localSheetId="5">#REF!</definedName>
    <definedName name="APU_6.1.1" localSheetId="7">#REF!</definedName>
    <definedName name="APU_6.1.1" localSheetId="6">#REF!</definedName>
    <definedName name="APU_6.1.1" localSheetId="8">#REF!</definedName>
    <definedName name="APU_6.1.1" localSheetId="10">#REF!</definedName>
    <definedName name="APU_6.1.1" localSheetId="12">#REF!</definedName>
    <definedName name="APU_6.1.1">#REF!</definedName>
    <definedName name="APU_6.1.10" localSheetId="5">#REF!</definedName>
    <definedName name="APU_6.1.10" localSheetId="7">#REF!</definedName>
    <definedName name="APU_6.1.10" localSheetId="6">#REF!</definedName>
    <definedName name="APU_6.1.10" localSheetId="8">#REF!</definedName>
    <definedName name="APU_6.1.10" localSheetId="10">#REF!</definedName>
    <definedName name="APU_6.1.10" localSheetId="12">#REF!</definedName>
    <definedName name="APU_6.1.10">#REF!</definedName>
    <definedName name="APU_6.1.2" localSheetId="5">#REF!</definedName>
    <definedName name="APU_6.1.2" localSheetId="7">#REF!</definedName>
    <definedName name="APU_6.1.2" localSheetId="6">#REF!</definedName>
    <definedName name="APU_6.1.2" localSheetId="8">#REF!</definedName>
    <definedName name="APU_6.1.2" localSheetId="10">#REF!</definedName>
    <definedName name="APU_6.1.2" localSheetId="12">#REF!</definedName>
    <definedName name="APU_6.1.2">#REF!</definedName>
    <definedName name="APU_6.1.3" localSheetId="5">#REF!</definedName>
    <definedName name="APU_6.1.3" localSheetId="7">#REF!</definedName>
    <definedName name="APU_6.1.3" localSheetId="6">#REF!</definedName>
    <definedName name="APU_6.1.3" localSheetId="8">#REF!</definedName>
    <definedName name="APU_6.1.3" localSheetId="10">#REF!</definedName>
    <definedName name="APU_6.1.3" localSheetId="12">#REF!</definedName>
    <definedName name="APU_6.1.3">#REF!</definedName>
    <definedName name="APU_6.1.4" localSheetId="5">#REF!</definedName>
    <definedName name="APU_6.1.4" localSheetId="7">#REF!</definedName>
    <definedName name="APU_6.1.4" localSheetId="6">#REF!</definedName>
    <definedName name="APU_6.1.4" localSheetId="8">#REF!</definedName>
    <definedName name="APU_6.1.4" localSheetId="10">#REF!</definedName>
    <definedName name="APU_6.1.4" localSheetId="12">#REF!</definedName>
    <definedName name="APU_6.1.4">#REF!</definedName>
    <definedName name="APU_6.1.5" localSheetId="5">#REF!</definedName>
    <definedName name="APU_6.1.5" localSheetId="7">#REF!</definedName>
    <definedName name="APU_6.1.5" localSheetId="6">#REF!</definedName>
    <definedName name="APU_6.1.5" localSheetId="8">#REF!</definedName>
    <definedName name="APU_6.1.5" localSheetId="10">#REF!</definedName>
    <definedName name="APU_6.1.5" localSheetId="12">#REF!</definedName>
    <definedName name="APU_6.1.5">#REF!</definedName>
    <definedName name="APU_6.1.6" localSheetId="5">#REF!</definedName>
    <definedName name="APU_6.1.6" localSheetId="7">#REF!</definedName>
    <definedName name="APU_6.1.6" localSheetId="6">#REF!</definedName>
    <definedName name="APU_6.1.6" localSheetId="8">#REF!</definedName>
    <definedName name="APU_6.1.6" localSheetId="10">#REF!</definedName>
    <definedName name="APU_6.1.6" localSheetId="12">#REF!</definedName>
    <definedName name="APU_6.1.6">#REF!</definedName>
    <definedName name="APU_6.1.7" localSheetId="5">#REF!</definedName>
    <definedName name="APU_6.1.7" localSheetId="7">#REF!</definedName>
    <definedName name="APU_6.1.7" localSheetId="6">#REF!</definedName>
    <definedName name="APU_6.1.7" localSheetId="8">#REF!</definedName>
    <definedName name="APU_6.1.7" localSheetId="10">#REF!</definedName>
    <definedName name="APU_6.1.7" localSheetId="12">#REF!</definedName>
    <definedName name="APU_6.1.7">#REF!</definedName>
    <definedName name="APU_6.1.8" localSheetId="5">#REF!</definedName>
    <definedName name="APU_6.1.8" localSheetId="7">#REF!</definedName>
    <definedName name="APU_6.1.8" localSheetId="6">#REF!</definedName>
    <definedName name="APU_6.1.8" localSheetId="8">#REF!</definedName>
    <definedName name="APU_6.1.8" localSheetId="10">#REF!</definedName>
    <definedName name="APU_6.1.8" localSheetId="12">#REF!</definedName>
    <definedName name="APU_6.1.8">#REF!</definedName>
    <definedName name="APU_6.1.9" localSheetId="5">#REF!</definedName>
    <definedName name="APU_6.1.9" localSheetId="7">#REF!</definedName>
    <definedName name="APU_6.1.9" localSheetId="6">#REF!</definedName>
    <definedName name="APU_6.1.9" localSheetId="8">#REF!</definedName>
    <definedName name="APU_6.1.9" localSheetId="10">#REF!</definedName>
    <definedName name="APU_6.1.9" localSheetId="12">#REF!</definedName>
    <definedName name="APU_6.1.9">#REF!</definedName>
    <definedName name="APU_6_1_11" localSheetId="5">#REF!</definedName>
    <definedName name="APU_6_1_11" localSheetId="7">#REF!</definedName>
    <definedName name="APU_6_1_11" localSheetId="6">#REF!</definedName>
    <definedName name="APU_6_1_11" localSheetId="8">#REF!</definedName>
    <definedName name="APU_6_1_11" localSheetId="10">#REF!</definedName>
    <definedName name="APU_6_1_11" localSheetId="12">#REF!</definedName>
    <definedName name="APU_6_1_11">#REF!</definedName>
    <definedName name="APU_7.1.1" localSheetId="5">#REF!</definedName>
    <definedName name="APU_7.1.1" localSheetId="7">#REF!</definedName>
    <definedName name="APU_7.1.1" localSheetId="6">#REF!</definedName>
    <definedName name="APU_7.1.1" localSheetId="8">#REF!</definedName>
    <definedName name="APU_7.1.1" localSheetId="10">#REF!</definedName>
    <definedName name="APU_7.1.1" localSheetId="12">#REF!</definedName>
    <definedName name="APU_7.1.1">#REF!</definedName>
    <definedName name="APU_7.1.10" localSheetId="5">#REF!</definedName>
    <definedName name="APU_7.1.10" localSheetId="7">#REF!</definedName>
    <definedName name="APU_7.1.10" localSheetId="6">#REF!</definedName>
    <definedName name="APU_7.1.10" localSheetId="8">#REF!</definedName>
    <definedName name="APU_7.1.10" localSheetId="10">#REF!</definedName>
    <definedName name="APU_7.1.10" localSheetId="12">#REF!</definedName>
    <definedName name="APU_7.1.10">#REF!</definedName>
    <definedName name="APU_7.1.2" localSheetId="5">#REF!</definedName>
    <definedName name="APU_7.1.2" localSheetId="7">#REF!</definedName>
    <definedName name="APU_7.1.2" localSheetId="6">#REF!</definedName>
    <definedName name="APU_7.1.2" localSheetId="8">#REF!</definedName>
    <definedName name="APU_7.1.2" localSheetId="10">#REF!</definedName>
    <definedName name="APU_7.1.2" localSheetId="12">#REF!</definedName>
    <definedName name="APU_7.1.2">#REF!</definedName>
    <definedName name="APU_7.1.3" localSheetId="5">#REF!</definedName>
    <definedName name="APU_7.1.3" localSheetId="7">#REF!</definedName>
    <definedName name="APU_7.1.3" localSheetId="6">#REF!</definedName>
    <definedName name="APU_7.1.3" localSheetId="8">#REF!</definedName>
    <definedName name="APU_7.1.3" localSheetId="10">#REF!</definedName>
    <definedName name="APU_7.1.3" localSheetId="12">#REF!</definedName>
    <definedName name="APU_7.1.3">#REF!</definedName>
    <definedName name="APU_7.1.4" localSheetId="5">#REF!</definedName>
    <definedName name="APU_7.1.4" localSheetId="7">#REF!</definedName>
    <definedName name="APU_7.1.4" localSheetId="6">#REF!</definedName>
    <definedName name="APU_7.1.4" localSheetId="8">#REF!</definedName>
    <definedName name="APU_7.1.4" localSheetId="10">#REF!</definedName>
    <definedName name="APU_7.1.4" localSheetId="12">#REF!</definedName>
    <definedName name="APU_7.1.4">#REF!</definedName>
    <definedName name="APU_7.1.5" localSheetId="5">#REF!</definedName>
    <definedName name="APU_7.1.5" localSheetId="7">#REF!</definedName>
    <definedName name="APU_7.1.5" localSheetId="6">#REF!</definedName>
    <definedName name="APU_7.1.5" localSheetId="8">#REF!</definedName>
    <definedName name="APU_7.1.5" localSheetId="10">#REF!</definedName>
    <definedName name="APU_7.1.5" localSheetId="12">#REF!</definedName>
    <definedName name="APU_7.1.5">#REF!</definedName>
    <definedName name="APU_7.1.6" localSheetId="5">#REF!</definedName>
    <definedName name="APU_7.1.6" localSheetId="7">#REF!</definedName>
    <definedName name="APU_7.1.6" localSheetId="6">#REF!</definedName>
    <definedName name="APU_7.1.6" localSheetId="8">#REF!</definedName>
    <definedName name="APU_7.1.6" localSheetId="10">#REF!</definedName>
    <definedName name="APU_7.1.6" localSheetId="12">#REF!</definedName>
    <definedName name="APU_7.1.6">#REF!</definedName>
    <definedName name="APU_7.1.7" localSheetId="5">#REF!</definedName>
    <definedName name="APU_7.1.7" localSheetId="7">#REF!</definedName>
    <definedName name="APU_7.1.7" localSheetId="6">#REF!</definedName>
    <definedName name="APU_7.1.7" localSheetId="8">#REF!</definedName>
    <definedName name="APU_7.1.7" localSheetId="10">#REF!</definedName>
    <definedName name="APU_7.1.7" localSheetId="12">#REF!</definedName>
    <definedName name="APU_7.1.7">#REF!</definedName>
    <definedName name="APU_7.1.8" localSheetId="5">#REF!</definedName>
    <definedName name="APU_7.1.8" localSheetId="7">#REF!</definedName>
    <definedName name="APU_7.1.8" localSheetId="6">#REF!</definedName>
    <definedName name="APU_7.1.8" localSheetId="8">#REF!</definedName>
    <definedName name="APU_7.1.8" localSheetId="10">#REF!</definedName>
    <definedName name="APU_7.1.8" localSheetId="12">#REF!</definedName>
    <definedName name="APU_7.1.8">#REF!</definedName>
    <definedName name="APU_7.1.9" localSheetId="5">#REF!</definedName>
    <definedName name="APU_7.1.9" localSheetId="7">#REF!</definedName>
    <definedName name="APU_7.1.9" localSheetId="6">#REF!</definedName>
    <definedName name="APU_7.1.9" localSheetId="8">#REF!</definedName>
    <definedName name="APU_7.1.9" localSheetId="10">#REF!</definedName>
    <definedName name="APU_7.1.9" localSheetId="12">#REF!</definedName>
    <definedName name="APU_7.1.9">#REF!</definedName>
    <definedName name="APU_7.2.1" localSheetId="5">#REF!</definedName>
    <definedName name="APU_7.2.1" localSheetId="7">#REF!</definedName>
    <definedName name="APU_7.2.1" localSheetId="6">#REF!</definedName>
    <definedName name="APU_7.2.1" localSheetId="8">#REF!</definedName>
    <definedName name="APU_7.2.1" localSheetId="10">#REF!</definedName>
    <definedName name="APU_7.2.1" localSheetId="12">#REF!</definedName>
    <definedName name="APU_7.2.1">#REF!</definedName>
    <definedName name="APU_7.2.2" localSheetId="5">#REF!</definedName>
    <definedName name="APU_7.2.2" localSheetId="7">#REF!</definedName>
    <definedName name="APU_7.2.2" localSheetId="6">#REF!</definedName>
    <definedName name="APU_7.2.2" localSheetId="8">#REF!</definedName>
    <definedName name="APU_7.2.2" localSheetId="10">#REF!</definedName>
    <definedName name="APU_7.2.2" localSheetId="12">#REF!</definedName>
    <definedName name="APU_7.2.2">#REF!</definedName>
    <definedName name="APU_7.3.1" localSheetId="5">#REF!</definedName>
    <definedName name="APU_7.3.1" localSheetId="7">#REF!</definedName>
    <definedName name="APU_7.3.1" localSheetId="6">#REF!</definedName>
    <definedName name="APU_7.3.1" localSheetId="8">#REF!</definedName>
    <definedName name="APU_7.3.1" localSheetId="10">#REF!</definedName>
    <definedName name="APU_7.3.1" localSheetId="12">#REF!</definedName>
    <definedName name="APU_7.3.1">#REF!</definedName>
    <definedName name="APU_7.3.10" localSheetId="5">#REF!</definedName>
    <definedName name="APU_7.3.10" localSheetId="7">#REF!</definedName>
    <definedName name="APU_7.3.10" localSheetId="6">#REF!</definedName>
    <definedName name="APU_7.3.10" localSheetId="8">#REF!</definedName>
    <definedName name="APU_7.3.10" localSheetId="10">#REF!</definedName>
    <definedName name="APU_7.3.10" localSheetId="12">#REF!</definedName>
    <definedName name="APU_7.3.10">#REF!</definedName>
    <definedName name="APU_7.3.11" localSheetId="5">#REF!</definedName>
    <definedName name="APU_7.3.11" localSheetId="7">#REF!</definedName>
    <definedName name="APU_7.3.11" localSheetId="6">#REF!</definedName>
    <definedName name="APU_7.3.11" localSheetId="8">#REF!</definedName>
    <definedName name="APU_7.3.11" localSheetId="10">#REF!</definedName>
    <definedName name="APU_7.3.11" localSheetId="12">#REF!</definedName>
    <definedName name="APU_7.3.11">#REF!</definedName>
    <definedName name="APU_7.3.12" localSheetId="5">#REF!</definedName>
    <definedName name="APU_7.3.12" localSheetId="7">#REF!</definedName>
    <definedName name="APU_7.3.12" localSheetId="6">#REF!</definedName>
    <definedName name="APU_7.3.12" localSheetId="8">#REF!</definedName>
    <definedName name="APU_7.3.12" localSheetId="10">#REF!</definedName>
    <definedName name="APU_7.3.12" localSheetId="12">#REF!</definedName>
    <definedName name="APU_7.3.12">#REF!</definedName>
    <definedName name="APU_7.3.13" localSheetId="5">#REF!</definedName>
    <definedName name="APU_7.3.13" localSheetId="7">#REF!</definedName>
    <definedName name="APU_7.3.13" localSheetId="6">#REF!</definedName>
    <definedName name="APU_7.3.13" localSheetId="8">#REF!</definedName>
    <definedName name="APU_7.3.13" localSheetId="10">#REF!</definedName>
    <definedName name="APU_7.3.13" localSheetId="12">#REF!</definedName>
    <definedName name="APU_7.3.13">#REF!</definedName>
    <definedName name="APU_7.3.14" localSheetId="5">#REF!</definedName>
    <definedName name="APU_7.3.14" localSheetId="7">#REF!</definedName>
    <definedName name="APU_7.3.14" localSheetId="6">#REF!</definedName>
    <definedName name="APU_7.3.14" localSheetId="8">#REF!</definedName>
    <definedName name="APU_7.3.14" localSheetId="10">#REF!</definedName>
    <definedName name="APU_7.3.14" localSheetId="12">#REF!</definedName>
    <definedName name="APU_7.3.14">#REF!</definedName>
    <definedName name="APU_7.3.15" localSheetId="5">#REF!</definedName>
    <definedName name="APU_7.3.15" localSheetId="7">#REF!</definedName>
    <definedName name="APU_7.3.15" localSheetId="6">#REF!</definedName>
    <definedName name="APU_7.3.15" localSheetId="8">#REF!</definedName>
    <definedName name="APU_7.3.15" localSheetId="10">#REF!</definedName>
    <definedName name="APU_7.3.15" localSheetId="12">#REF!</definedName>
    <definedName name="APU_7.3.15">#REF!</definedName>
    <definedName name="APU_7.3.16" localSheetId="5">#REF!</definedName>
    <definedName name="APU_7.3.16" localSheetId="7">#REF!</definedName>
    <definedName name="APU_7.3.16" localSheetId="6">#REF!</definedName>
    <definedName name="APU_7.3.16" localSheetId="8">#REF!</definedName>
    <definedName name="APU_7.3.16" localSheetId="10">#REF!</definedName>
    <definedName name="APU_7.3.16" localSheetId="12">#REF!</definedName>
    <definedName name="APU_7.3.16">#REF!</definedName>
    <definedName name="APU_7.3.2" localSheetId="5">#REF!</definedName>
    <definedName name="APU_7.3.2" localSheetId="7">#REF!</definedName>
    <definedName name="APU_7.3.2" localSheetId="6">#REF!</definedName>
    <definedName name="APU_7.3.2" localSheetId="8">#REF!</definedName>
    <definedName name="APU_7.3.2" localSheetId="10">#REF!</definedName>
    <definedName name="APU_7.3.2" localSheetId="12">#REF!</definedName>
    <definedName name="APU_7.3.2">#REF!</definedName>
    <definedName name="APU_7.3.3" localSheetId="5">#REF!</definedName>
    <definedName name="APU_7.3.3" localSheetId="7">#REF!</definedName>
    <definedName name="APU_7.3.3" localSheetId="6">#REF!</definedName>
    <definedName name="APU_7.3.3" localSheetId="8">#REF!</definedName>
    <definedName name="APU_7.3.3" localSheetId="10">#REF!</definedName>
    <definedName name="APU_7.3.3" localSheetId="12">#REF!</definedName>
    <definedName name="APU_7.3.3">#REF!</definedName>
    <definedName name="APU_7.3.4" localSheetId="5">#REF!</definedName>
    <definedName name="APU_7.3.4" localSheetId="7">#REF!</definedName>
    <definedName name="APU_7.3.4" localSheetId="6">#REF!</definedName>
    <definedName name="APU_7.3.4" localSheetId="8">#REF!</definedName>
    <definedName name="APU_7.3.4" localSheetId="10">#REF!</definedName>
    <definedName name="APU_7.3.4" localSheetId="12">#REF!</definedName>
    <definedName name="APU_7.3.4">#REF!</definedName>
    <definedName name="APU_7.3.5" localSheetId="5">#REF!</definedName>
    <definedName name="APU_7.3.5" localSheetId="7">#REF!</definedName>
    <definedName name="APU_7.3.5" localSheetId="6">#REF!</definedName>
    <definedName name="APU_7.3.5" localSheetId="8">#REF!</definedName>
    <definedName name="APU_7.3.5" localSheetId="10">#REF!</definedName>
    <definedName name="APU_7.3.5" localSheetId="12">#REF!</definedName>
    <definedName name="APU_7.3.5">#REF!</definedName>
    <definedName name="APU_7.3.6" localSheetId="5">#REF!</definedName>
    <definedName name="APU_7.3.6" localSheetId="7">#REF!</definedName>
    <definedName name="APU_7.3.6" localSheetId="6">#REF!</definedName>
    <definedName name="APU_7.3.6" localSheetId="8">#REF!</definedName>
    <definedName name="APU_7.3.6" localSheetId="10">#REF!</definedName>
    <definedName name="APU_7.3.6" localSheetId="12">#REF!</definedName>
    <definedName name="APU_7.3.6">#REF!</definedName>
    <definedName name="APU_7.3.7" localSheetId="5">#REF!</definedName>
    <definedName name="APU_7.3.7" localSheetId="7">#REF!</definedName>
    <definedName name="APU_7.3.7" localSheetId="6">#REF!</definedName>
    <definedName name="APU_7.3.7" localSheetId="8">#REF!</definedName>
    <definedName name="APU_7.3.7" localSheetId="10">#REF!</definedName>
    <definedName name="APU_7.3.7" localSheetId="12">#REF!</definedName>
    <definedName name="APU_7.3.7">#REF!</definedName>
    <definedName name="APU_7.3.8" localSheetId="5">#REF!</definedName>
    <definedName name="APU_7.3.8" localSheetId="7">#REF!</definedName>
    <definedName name="APU_7.3.8" localSheetId="6">#REF!</definedName>
    <definedName name="APU_7.3.8" localSheetId="8">#REF!</definedName>
    <definedName name="APU_7.3.8" localSheetId="10">#REF!</definedName>
    <definedName name="APU_7.3.8" localSheetId="12">#REF!</definedName>
    <definedName name="APU_7.3.8">#REF!</definedName>
    <definedName name="APU_7.3.9" localSheetId="5">#REF!</definedName>
    <definedName name="APU_7.3.9" localSheetId="7">#REF!</definedName>
    <definedName name="APU_7.3.9" localSheetId="6">#REF!</definedName>
    <definedName name="APU_7.3.9" localSheetId="8">#REF!</definedName>
    <definedName name="APU_7.3.9" localSheetId="10">#REF!</definedName>
    <definedName name="APU_7.3.9" localSheetId="12">#REF!</definedName>
    <definedName name="APU_7.3.9">#REF!</definedName>
    <definedName name="APU_7.4.1" localSheetId="5">#REF!</definedName>
    <definedName name="APU_7.4.1" localSheetId="7">#REF!</definedName>
    <definedName name="APU_7.4.1" localSheetId="6">#REF!</definedName>
    <definedName name="APU_7.4.1" localSheetId="8">#REF!</definedName>
    <definedName name="APU_7.4.1" localSheetId="10">#REF!</definedName>
    <definedName name="APU_7.4.1" localSheetId="12">#REF!</definedName>
    <definedName name="APU_7.4.1">#REF!</definedName>
    <definedName name="APU_7.4.2" localSheetId="5">#REF!</definedName>
    <definedName name="APU_7.4.2" localSheetId="7">#REF!</definedName>
    <definedName name="APU_7.4.2" localSheetId="6">#REF!</definedName>
    <definedName name="APU_7.4.2" localSheetId="8">#REF!</definedName>
    <definedName name="APU_7.4.2" localSheetId="10">#REF!</definedName>
    <definedName name="APU_7.4.2" localSheetId="12">#REF!</definedName>
    <definedName name="APU_7.4.2">#REF!</definedName>
    <definedName name="APU_7.5.1" localSheetId="5">#REF!</definedName>
    <definedName name="APU_7.5.1" localSheetId="7">#REF!</definedName>
    <definedName name="APU_7.5.1" localSheetId="6">#REF!</definedName>
    <definedName name="APU_7.5.1" localSheetId="8">#REF!</definedName>
    <definedName name="APU_7.5.1" localSheetId="10">#REF!</definedName>
    <definedName name="APU_7.5.1" localSheetId="12">#REF!</definedName>
    <definedName name="APU_7.5.1">#REF!</definedName>
    <definedName name="APU_7.5.2" localSheetId="5">#REF!</definedName>
    <definedName name="APU_7.5.2" localSheetId="7">#REF!</definedName>
    <definedName name="APU_7.5.2" localSheetId="6">#REF!</definedName>
    <definedName name="APU_7.5.2" localSheetId="8">#REF!</definedName>
    <definedName name="APU_7.5.2" localSheetId="10">#REF!</definedName>
    <definedName name="APU_7.5.2" localSheetId="12">#REF!</definedName>
    <definedName name="APU_7.5.2">#REF!</definedName>
    <definedName name="APU_7.5.3" localSheetId="5">#REF!</definedName>
    <definedName name="APU_7.5.3" localSheetId="7">#REF!</definedName>
    <definedName name="APU_7.5.3" localSheetId="6">#REF!</definedName>
    <definedName name="APU_7.5.3" localSheetId="8">#REF!</definedName>
    <definedName name="APU_7.5.3" localSheetId="10">#REF!</definedName>
    <definedName name="APU_7.5.3" localSheetId="12">#REF!</definedName>
    <definedName name="APU_7.5.3">#REF!</definedName>
    <definedName name="APU_7.5.4" localSheetId="5">#REF!</definedName>
    <definedName name="APU_7.5.4" localSheetId="7">#REF!</definedName>
    <definedName name="APU_7.5.4" localSheetId="6">#REF!</definedName>
    <definedName name="APU_7.5.4" localSheetId="8">#REF!</definedName>
    <definedName name="APU_7.5.4" localSheetId="10">#REF!</definedName>
    <definedName name="APU_7.5.4" localSheetId="12">#REF!</definedName>
    <definedName name="APU_7.5.4">#REF!</definedName>
    <definedName name="APU_7.5.5" localSheetId="5">#REF!</definedName>
    <definedName name="APU_7.5.5" localSheetId="7">#REF!</definedName>
    <definedName name="APU_7.5.5" localSheetId="6">#REF!</definedName>
    <definedName name="APU_7.5.5" localSheetId="8">#REF!</definedName>
    <definedName name="APU_7.5.5" localSheetId="10">#REF!</definedName>
    <definedName name="APU_7.5.5" localSheetId="12">#REF!</definedName>
    <definedName name="APU_7.5.5">#REF!</definedName>
    <definedName name="APU_7.5.6" localSheetId="5">#REF!</definedName>
    <definedName name="APU_7.5.6" localSheetId="7">#REF!</definedName>
    <definedName name="APU_7.5.6" localSheetId="6">#REF!</definedName>
    <definedName name="APU_7.5.6" localSheetId="8">#REF!</definedName>
    <definedName name="APU_7.5.6" localSheetId="10">#REF!</definedName>
    <definedName name="APU_7.5.6" localSheetId="12">#REF!</definedName>
    <definedName name="APU_7.5.6">#REF!</definedName>
    <definedName name="APU_7.5.7" localSheetId="5">#REF!</definedName>
    <definedName name="APU_7.5.7" localSheetId="7">#REF!</definedName>
    <definedName name="APU_7.5.7" localSheetId="6">#REF!</definedName>
    <definedName name="APU_7.5.7" localSheetId="8">#REF!</definedName>
    <definedName name="APU_7.5.7" localSheetId="10">#REF!</definedName>
    <definedName name="APU_7.5.7" localSheetId="12">#REF!</definedName>
    <definedName name="APU_7.5.7">#REF!</definedName>
    <definedName name="APU_7.5.8" localSheetId="5">#REF!</definedName>
    <definedName name="APU_7.5.8" localSheetId="7">#REF!</definedName>
    <definedName name="APU_7.5.8" localSheetId="6">#REF!</definedName>
    <definedName name="APU_7.5.8" localSheetId="8">#REF!</definedName>
    <definedName name="APU_7.5.8" localSheetId="10">#REF!</definedName>
    <definedName name="APU_7.5.8" localSheetId="12">#REF!</definedName>
    <definedName name="APU_7.5.8">#REF!</definedName>
    <definedName name="APU_7.6.1" localSheetId="5">#REF!</definedName>
    <definedName name="APU_7.6.1" localSheetId="7">#REF!</definedName>
    <definedName name="APU_7.6.1" localSheetId="6">#REF!</definedName>
    <definedName name="APU_7.6.1" localSheetId="8">#REF!</definedName>
    <definedName name="APU_7.6.1" localSheetId="10">#REF!</definedName>
    <definedName name="APU_7.6.1" localSheetId="12">#REF!</definedName>
    <definedName name="APU_7.6.1">#REF!</definedName>
    <definedName name="APU_7.6.2" localSheetId="5">#REF!</definedName>
    <definedName name="APU_7.6.2" localSheetId="7">#REF!</definedName>
    <definedName name="APU_7.6.2" localSheetId="6">#REF!</definedName>
    <definedName name="APU_7.6.2" localSheetId="8">#REF!</definedName>
    <definedName name="APU_7.6.2" localSheetId="10">#REF!</definedName>
    <definedName name="APU_7.6.2" localSheetId="12">#REF!</definedName>
    <definedName name="APU_7.6.2">#REF!</definedName>
    <definedName name="APU_7.6.3" localSheetId="5">#REF!</definedName>
    <definedName name="APU_7.6.3" localSheetId="7">#REF!</definedName>
    <definedName name="APU_7.6.3" localSheetId="6">#REF!</definedName>
    <definedName name="APU_7.6.3" localSheetId="8">#REF!</definedName>
    <definedName name="APU_7.6.3" localSheetId="10">#REF!</definedName>
    <definedName name="APU_7.6.3" localSheetId="12">#REF!</definedName>
    <definedName name="APU_7.6.3">#REF!</definedName>
    <definedName name="APU_7.7.1.1" localSheetId="5">#REF!</definedName>
    <definedName name="APU_7.7.1.1" localSheetId="7">#REF!</definedName>
    <definedName name="APU_7.7.1.1" localSheetId="6">#REF!</definedName>
    <definedName name="APU_7.7.1.1" localSheetId="8">#REF!</definedName>
    <definedName name="APU_7.7.1.1" localSheetId="10">#REF!</definedName>
    <definedName name="APU_7.7.1.1" localSheetId="12">#REF!</definedName>
    <definedName name="APU_7.7.1.1">#REF!</definedName>
    <definedName name="APU_7.7.1.2" localSheetId="5">#REF!</definedName>
    <definedName name="APU_7.7.1.2" localSheetId="7">#REF!</definedName>
    <definedName name="APU_7.7.1.2" localSheetId="6">#REF!</definedName>
    <definedName name="APU_7.7.1.2" localSheetId="8">#REF!</definedName>
    <definedName name="APU_7.7.1.2" localSheetId="10">#REF!</definedName>
    <definedName name="APU_7.7.1.2" localSheetId="12">#REF!</definedName>
    <definedName name="APU_7.7.1.2">#REF!</definedName>
    <definedName name="APU_7.7.1.3" localSheetId="5">#REF!</definedName>
    <definedName name="APU_7.7.1.3" localSheetId="7">#REF!</definedName>
    <definedName name="APU_7.7.1.3" localSheetId="6">#REF!</definedName>
    <definedName name="APU_7.7.1.3" localSheetId="8">#REF!</definedName>
    <definedName name="APU_7.7.1.3" localSheetId="10">#REF!</definedName>
    <definedName name="APU_7.7.1.3" localSheetId="12">#REF!</definedName>
    <definedName name="APU_7.7.1.3">#REF!</definedName>
    <definedName name="APU_7.7.1.4" localSheetId="5">#REF!</definedName>
    <definedName name="APU_7.7.1.4" localSheetId="7">#REF!</definedName>
    <definedName name="APU_7.7.1.4" localSheetId="6">#REF!</definedName>
    <definedName name="APU_7.7.1.4" localSheetId="8">#REF!</definedName>
    <definedName name="APU_7.7.1.4" localSheetId="10">#REF!</definedName>
    <definedName name="APU_7.7.1.4" localSheetId="12">#REF!</definedName>
    <definedName name="APU_7.7.1.4">#REF!</definedName>
    <definedName name="APU_7.7.1.5" localSheetId="5">#REF!</definedName>
    <definedName name="APU_7.7.1.5" localSheetId="7">#REF!</definedName>
    <definedName name="APU_7.7.1.5" localSheetId="6">#REF!</definedName>
    <definedName name="APU_7.7.1.5" localSheetId="8">#REF!</definedName>
    <definedName name="APU_7.7.1.5" localSheetId="10">#REF!</definedName>
    <definedName name="APU_7.7.1.5" localSheetId="12">#REF!</definedName>
    <definedName name="APU_7.7.1.5">#REF!</definedName>
    <definedName name="APU_7.7.1.6" localSheetId="5">#REF!</definedName>
    <definedName name="APU_7.7.1.6" localSheetId="7">#REF!</definedName>
    <definedName name="APU_7.7.1.6" localSheetId="6">#REF!</definedName>
    <definedName name="APU_7.7.1.6" localSheetId="8">#REF!</definedName>
    <definedName name="APU_7.7.1.6" localSheetId="10">#REF!</definedName>
    <definedName name="APU_7.7.1.6" localSheetId="12">#REF!</definedName>
    <definedName name="APU_7.7.1.6">#REF!</definedName>
    <definedName name="APU_7.7.1.7" localSheetId="5">#REF!</definedName>
    <definedName name="APU_7.7.1.7" localSheetId="7">#REF!</definedName>
    <definedName name="APU_7.7.1.7" localSheetId="6">#REF!</definedName>
    <definedName name="APU_7.7.1.7" localSheetId="8">#REF!</definedName>
    <definedName name="APU_7.7.1.7" localSheetId="10">#REF!</definedName>
    <definedName name="APU_7.7.1.7" localSheetId="12">#REF!</definedName>
    <definedName name="APU_7.7.1.7">#REF!</definedName>
    <definedName name="APU_7.7.1.8" localSheetId="5">#REF!</definedName>
    <definedName name="APU_7.7.1.8" localSheetId="7">#REF!</definedName>
    <definedName name="APU_7.7.1.8" localSheetId="6">#REF!</definedName>
    <definedName name="APU_7.7.1.8" localSheetId="8">#REF!</definedName>
    <definedName name="APU_7.7.1.8" localSheetId="10">#REF!</definedName>
    <definedName name="APU_7.7.1.8" localSheetId="12">#REF!</definedName>
    <definedName name="APU_7.7.1.8">#REF!</definedName>
    <definedName name="APU_7.7.2.1" localSheetId="5">#REF!</definedName>
    <definedName name="APU_7.7.2.1" localSheetId="7">#REF!</definedName>
    <definedName name="APU_7.7.2.1" localSheetId="6">#REF!</definedName>
    <definedName name="APU_7.7.2.1" localSheetId="8">#REF!</definedName>
    <definedName name="APU_7.7.2.1" localSheetId="10">#REF!</definedName>
    <definedName name="APU_7.7.2.1" localSheetId="12">#REF!</definedName>
    <definedName name="APU_7.7.2.1">#REF!</definedName>
    <definedName name="APU_7.7.2.2" localSheetId="5">#REF!</definedName>
    <definedName name="APU_7.7.2.2" localSheetId="7">#REF!</definedName>
    <definedName name="APU_7.7.2.2" localSheetId="6">#REF!</definedName>
    <definedName name="APU_7.7.2.2" localSheetId="8">#REF!</definedName>
    <definedName name="APU_7.7.2.2" localSheetId="10">#REF!</definedName>
    <definedName name="APU_7.7.2.2" localSheetId="12">#REF!</definedName>
    <definedName name="APU_7.7.2.2">#REF!</definedName>
    <definedName name="APU_7.7.2.3" localSheetId="5">#REF!</definedName>
    <definedName name="APU_7.7.2.3" localSheetId="7">#REF!</definedName>
    <definedName name="APU_7.7.2.3" localSheetId="6">#REF!</definedName>
    <definedName name="APU_7.7.2.3" localSheetId="8">#REF!</definedName>
    <definedName name="APU_7.7.2.3" localSheetId="10">#REF!</definedName>
    <definedName name="APU_7.7.2.3" localSheetId="12">#REF!</definedName>
    <definedName name="APU_7.7.2.3">#REF!</definedName>
    <definedName name="APU_7.7.2.4" localSheetId="5">#REF!</definedName>
    <definedName name="APU_7.7.2.4" localSheetId="7">#REF!</definedName>
    <definedName name="APU_7.7.2.4" localSheetId="6">#REF!</definedName>
    <definedName name="APU_7.7.2.4" localSheetId="8">#REF!</definedName>
    <definedName name="APU_7.7.2.4" localSheetId="10">#REF!</definedName>
    <definedName name="APU_7.7.2.4" localSheetId="12">#REF!</definedName>
    <definedName name="APU_7.7.2.4">#REF!</definedName>
    <definedName name="APU_7.7.3.1" localSheetId="5">#REF!</definedName>
    <definedName name="APU_7.7.3.1" localSheetId="7">#REF!</definedName>
    <definedName name="APU_7.7.3.1" localSheetId="6">#REF!</definedName>
    <definedName name="APU_7.7.3.1" localSheetId="8">#REF!</definedName>
    <definedName name="APU_7.7.3.1" localSheetId="10">#REF!</definedName>
    <definedName name="APU_7.7.3.1" localSheetId="12">#REF!</definedName>
    <definedName name="APU_7.7.3.1">#REF!</definedName>
    <definedName name="APU_7.7.3.2" localSheetId="5">#REF!</definedName>
    <definedName name="APU_7.7.3.2" localSheetId="7">#REF!</definedName>
    <definedName name="APU_7.7.3.2" localSheetId="6">#REF!</definedName>
    <definedName name="APU_7.7.3.2" localSheetId="8">#REF!</definedName>
    <definedName name="APU_7.7.3.2" localSheetId="10">#REF!</definedName>
    <definedName name="APU_7.7.3.2" localSheetId="12">#REF!</definedName>
    <definedName name="APU_7.7.3.2">#REF!</definedName>
    <definedName name="APU_7.7.4.1" localSheetId="5">#REF!</definedName>
    <definedName name="APU_7.7.4.1" localSheetId="7">#REF!</definedName>
    <definedName name="APU_7.7.4.1" localSheetId="6">#REF!</definedName>
    <definedName name="APU_7.7.4.1" localSheetId="8">#REF!</definedName>
    <definedName name="APU_7.7.4.1" localSheetId="10">#REF!</definedName>
    <definedName name="APU_7.7.4.1" localSheetId="12">#REF!</definedName>
    <definedName name="APU_7.7.4.1">#REF!</definedName>
    <definedName name="APU_7.7.4.2" localSheetId="5">#REF!</definedName>
    <definedName name="APU_7.7.4.2" localSheetId="7">#REF!</definedName>
    <definedName name="APU_7.7.4.2" localSheetId="6">#REF!</definedName>
    <definedName name="APU_7.7.4.2" localSheetId="8">#REF!</definedName>
    <definedName name="APU_7.7.4.2" localSheetId="10">#REF!</definedName>
    <definedName name="APU_7.7.4.2" localSheetId="12">#REF!</definedName>
    <definedName name="APU_7.7.4.2">#REF!</definedName>
    <definedName name="APU_7.7.4.3" localSheetId="5">#REF!</definedName>
    <definedName name="APU_7.7.4.3" localSheetId="7">#REF!</definedName>
    <definedName name="APU_7.7.4.3" localSheetId="6">#REF!</definedName>
    <definedName name="APU_7.7.4.3" localSheetId="8">#REF!</definedName>
    <definedName name="APU_7.7.4.3" localSheetId="10">#REF!</definedName>
    <definedName name="APU_7.7.4.3" localSheetId="12">#REF!</definedName>
    <definedName name="APU_7.7.4.3">#REF!</definedName>
    <definedName name="APU_7.7.5.1" localSheetId="5">#REF!</definedName>
    <definedName name="APU_7.7.5.1" localSheetId="7">#REF!</definedName>
    <definedName name="APU_7.7.5.1" localSheetId="6">#REF!</definedName>
    <definedName name="APU_7.7.5.1" localSheetId="8">#REF!</definedName>
    <definedName name="APU_7.7.5.1" localSheetId="10">#REF!</definedName>
    <definedName name="APU_7.7.5.1" localSheetId="12">#REF!</definedName>
    <definedName name="APU_7.7.5.1">#REF!</definedName>
    <definedName name="APU_7.7.5.2" localSheetId="5">#REF!</definedName>
    <definedName name="APU_7.7.5.2" localSheetId="7">#REF!</definedName>
    <definedName name="APU_7.7.5.2" localSheetId="6">#REF!</definedName>
    <definedName name="APU_7.7.5.2" localSheetId="8">#REF!</definedName>
    <definedName name="APU_7.7.5.2" localSheetId="10">#REF!</definedName>
    <definedName name="APU_7.7.5.2" localSheetId="12">#REF!</definedName>
    <definedName name="APU_7.7.5.2">#REF!</definedName>
    <definedName name="APU_7.7.6.1" localSheetId="5">#REF!</definedName>
    <definedName name="APU_7.7.6.1" localSheetId="7">#REF!</definedName>
    <definedName name="APU_7.7.6.1" localSheetId="6">#REF!</definedName>
    <definedName name="APU_7.7.6.1" localSheetId="8">#REF!</definedName>
    <definedName name="APU_7.7.6.1" localSheetId="10">#REF!</definedName>
    <definedName name="APU_7.7.6.1" localSheetId="12">#REF!</definedName>
    <definedName name="APU_7.7.6.1">#REF!</definedName>
    <definedName name="APU_7.7.6.2" localSheetId="5">#REF!</definedName>
    <definedName name="APU_7.7.6.2" localSheetId="7">#REF!</definedName>
    <definedName name="APU_7.7.6.2" localSheetId="6">#REF!</definedName>
    <definedName name="APU_7.7.6.2" localSheetId="8">#REF!</definedName>
    <definedName name="APU_7.7.6.2" localSheetId="10">#REF!</definedName>
    <definedName name="APU_7.7.6.2" localSheetId="12">#REF!</definedName>
    <definedName name="APU_7.7.6.2">#REF!</definedName>
    <definedName name="APU_7.7.6.3" localSheetId="5">#REF!</definedName>
    <definedName name="APU_7.7.6.3" localSheetId="7">#REF!</definedName>
    <definedName name="APU_7.7.6.3" localSheetId="6">#REF!</definedName>
    <definedName name="APU_7.7.6.3" localSheetId="8">#REF!</definedName>
    <definedName name="APU_7.7.6.3" localSheetId="10">#REF!</definedName>
    <definedName name="APU_7.7.6.3" localSheetId="12">#REF!</definedName>
    <definedName name="APU_7.7.6.3">#REF!</definedName>
    <definedName name="APU_7.7.6.4" localSheetId="5">#REF!</definedName>
    <definedName name="APU_7.7.6.4" localSheetId="7">#REF!</definedName>
    <definedName name="APU_7.7.6.4" localSheetId="6">#REF!</definedName>
    <definedName name="APU_7.7.6.4" localSheetId="8">#REF!</definedName>
    <definedName name="APU_7.7.6.4" localSheetId="10">#REF!</definedName>
    <definedName name="APU_7.7.6.4" localSheetId="12">#REF!</definedName>
    <definedName name="APU_7.7.6.4">#REF!</definedName>
    <definedName name="APU_7.7.6.5" localSheetId="5">#REF!</definedName>
    <definedName name="APU_7.7.6.5" localSheetId="7">#REF!</definedName>
    <definedName name="APU_7.7.6.5" localSheetId="6">#REF!</definedName>
    <definedName name="APU_7.7.6.5" localSheetId="8">#REF!</definedName>
    <definedName name="APU_7.7.6.5" localSheetId="10">#REF!</definedName>
    <definedName name="APU_7.7.6.5" localSheetId="12">#REF!</definedName>
    <definedName name="APU_7.7.6.5">#REF!</definedName>
    <definedName name="APU_7.7.6.6" localSheetId="5">#REF!</definedName>
    <definedName name="APU_7.7.6.6" localSheetId="7">#REF!</definedName>
    <definedName name="APU_7.7.6.6" localSheetId="6">#REF!</definedName>
    <definedName name="APU_7.7.6.6" localSheetId="8">#REF!</definedName>
    <definedName name="APU_7.7.6.6" localSheetId="10">#REF!</definedName>
    <definedName name="APU_7.7.6.6" localSheetId="12">#REF!</definedName>
    <definedName name="APU_7.7.6.6">#REF!</definedName>
    <definedName name="APU_7.7.7.1" localSheetId="5">#REF!</definedName>
    <definedName name="APU_7.7.7.1" localSheetId="7">#REF!</definedName>
    <definedName name="APU_7.7.7.1" localSheetId="6">#REF!</definedName>
    <definedName name="APU_7.7.7.1" localSheetId="8">#REF!</definedName>
    <definedName name="APU_7.7.7.1" localSheetId="10">#REF!</definedName>
    <definedName name="APU_7.7.7.1" localSheetId="12">#REF!</definedName>
    <definedName name="APU_7.7.7.1">#REF!</definedName>
    <definedName name="APU_7.7.7.2" localSheetId="5">#REF!</definedName>
    <definedName name="APU_7.7.7.2" localSheetId="7">#REF!</definedName>
    <definedName name="APU_7.7.7.2" localSheetId="6">#REF!</definedName>
    <definedName name="APU_7.7.7.2" localSheetId="8">#REF!</definedName>
    <definedName name="APU_7.7.7.2" localSheetId="10">#REF!</definedName>
    <definedName name="APU_7.7.7.2" localSheetId="12">#REF!</definedName>
    <definedName name="APU_7.7.7.2">#REF!</definedName>
    <definedName name="APU_7.7.8.1.1" localSheetId="5">#REF!</definedName>
    <definedName name="APU_7.7.8.1.1" localSheetId="7">#REF!</definedName>
    <definedName name="APU_7.7.8.1.1" localSheetId="6">#REF!</definedName>
    <definedName name="APU_7.7.8.1.1" localSheetId="8">#REF!</definedName>
    <definedName name="APU_7.7.8.1.1" localSheetId="10">#REF!</definedName>
    <definedName name="APU_7.7.8.1.1" localSheetId="12">#REF!</definedName>
    <definedName name="APU_7.7.8.1.1">#REF!</definedName>
    <definedName name="APU_7.7.8.1.10" localSheetId="5">#REF!</definedName>
    <definedName name="APU_7.7.8.1.10" localSheetId="7">#REF!</definedName>
    <definedName name="APU_7.7.8.1.10" localSheetId="6">#REF!</definedName>
    <definedName name="APU_7.7.8.1.10" localSheetId="8">#REF!</definedName>
    <definedName name="APU_7.7.8.1.10" localSheetId="10">#REF!</definedName>
    <definedName name="APU_7.7.8.1.10" localSheetId="12">#REF!</definedName>
    <definedName name="APU_7.7.8.1.10">#REF!</definedName>
    <definedName name="APU_7.7.8.1.11" localSheetId="5">#REF!</definedName>
    <definedName name="APU_7.7.8.1.11" localSheetId="7">#REF!</definedName>
    <definedName name="APU_7.7.8.1.11" localSheetId="6">#REF!</definedName>
    <definedName name="APU_7.7.8.1.11" localSheetId="8">#REF!</definedName>
    <definedName name="APU_7.7.8.1.11" localSheetId="10">#REF!</definedName>
    <definedName name="APU_7.7.8.1.11" localSheetId="12">#REF!</definedName>
    <definedName name="APU_7.7.8.1.11">#REF!</definedName>
    <definedName name="APU_7.7.8.1.2" localSheetId="5">#REF!</definedName>
    <definedName name="APU_7.7.8.1.2" localSheetId="7">#REF!</definedName>
    <definedName name="APU_7.7.8.1.2" localSheetId="6">#REF!</definedName>
    <definedName name="APU_7.7.8.1.2" localSheetId="8">#REF!</definedName>
    <definedName name="APU_7.7.8.1.2" localSheetId="10">#REF!</definedName>
    <definedName name="APU_7.7.8.1.2" localSheetId="12">#REF!</definedName>
    <definedName name="APU_7.7.8.1.2">#REF!</definedName>
    <definedName name="APU_7.7.8.1.3" localSheetId="5">#REF!</definedName>
    <definedName name="APU_7.7.8.1.3" localSheetId="7">#REF!</definedName>
    <definedName name="APU_7.7.8.1.3" localSheetId="6">#REF!</definedName>
    <definedName name="APU_7.7.8.1.3" localSheetId="8">#REF!</definedName>
    <definedName name="APU_7.7.8.1.3" localSheetId="10">#REF!</definedName>
    <definedName name="APU_7.7.8.1.3" localSheetId="12">#REF!</definedName>
    <definedName name="APU_7.7.8.1.3">#REF!</definedName>
    <definedName name="APU_7.7.8.1.4" localSheetId="5">#REF!</definedName>
    <definedName name="APU_7.7.8.1.4" localSheetId="7">#REF!</definedName>
    <definedName name="APU_7.7.8.1.4" localSheetId="6">#REF!</definedName>
    <definedName name="APU_7.7.8.1.4" localSheetId="8">#REF!</definedName>
    <definedName name="APU_7.7.8.1.4" localSheetId="10">#REF!</definedName>
    <definedName name="APU_7.7.8.1.4" localSheetId="12">#REF!</definedName>
    <definedName name="APU_7.7.8.1.4">#REF!</definedName>
    <definedName name="APU_7.7.8.1.5" localSheetId="5">#REF!</definedName>
    <definedName name="APU_7.7.8.1.5" localSheetId="7">#REF!</definedName>
    <definedName name="APU_7.7.8.1.5" localSheetId="6">#REF!</definedName>
    <definedName name="APU_7.7.8.1.5" localSheetId="8">#REF!</definedName>
    <definedName name="APU_7.7.8.1.5" localSheetId="10">#REF!</definedName>
    <definedName name="APU_7.7.8.1.5" localSheetId="12">#REF!</definedName>
    <definedName name="APU_7.7.8.1.5">#REF!</definedName>
    <definedName name="APU_7.7.8.1.6" localSheetId="5">#REF!</definedName>
    <definedName name="APU_7.7.8.1.6" localSheetId="7">#REF!</definedName>
    <definedName name="APU_7.7.8.1.6" localSheetId="6">#REF!</definedName>
    <definedName name="APU_7.7.8.1.6" localSheetId="8">#REF!</definedName>
    <definedName name="APU_7.7.8.1.6" localSheetId="10">#REF!</definedName>
    <definedName name="APU_7.7.8.1.6" localSheetId="12">#REF!</definedName>
    <definedName name="APU_7.7.8.1.6">#REF!</definedName>
    <definedName name="APU_7.7.8.1.7" localSheetId="5">#REF!</definedName>
    <definedName name="APU_7.7.8.1.7" localSheetId="7">#REF!</definedName>
    <definedName name="APU_7.7.8.1.7" localSheetId="6">#REF!</definedName>
    <definedName name="APU_7.7.8.1.7" localSheetId="8">#REF!</definedName>
    <definedName name="APU_7.7.8.1.7" localSheetId="10">#REF!</definedName>
    <definedName name="APU_7.7.8.1.7" localSheetId="12">#REF!</definedName>
    <definedName name="APU_7.7.8.1.7">#REF!</definedName>
    <definedName name="APU_7.7.8.1.8" localSheetId="5">#REF!</definedName>
    <definedName name="APU_7.7.8.1.8" localSheetId="7">#REF!</definedName>
    <definedName name="APU_7.7.8.1.8" localSheetId="6">#REF!</definedName>
    <definedName name="APU_7.7.8.1.8" localSheetId="8">#REF!</definedName>
    <definedName name="APU_7.7.8.1.8" localSheetId="10">#REF!</definedName>
    <definedName name="APU_7.7.8.1.8" localSheetId="12">#REF!</definedName>
    <definedName name="APU_7.7.8.1.8">#REF!</definedName>
    <definedName name="APU_7.7.8.1.9" localSheetId="5">#REF!</definedName>
    <definedName name="APU_7.7.8.1.9" localSheetId="7">#REF!</definedName>
    <definedName name="APU_7.7.8.1.9" localSheetId="6">#REF!</definedName>
    <definedName name="APU_7.7.8.1.9" localSheetId="8">#REF!</definedName>
    <definedName name="APU_7.7.8.1.9" localSheetId="10">#REF!</definedName>
    <definedName name="APU_7.7.8.1.9" localSheetId="12">#REF!</definedName>
    <definedName name="APU_7.7.8.1.9">#REF!</definedName>
    <definedName name="APU_7.7.8.2.1" localSheetId="5">#REF!</definedName>
    <definedName name="APU_7.7.8.2.1" localSheetId="7">#REF!</definedName>
    <definedName name="APU_7.7.8.2.1" localSheetId="6">#REF!</definedName>
    <definedName name="APU_7.7.8.2.1" localSheetId="8">#REF!</definedName>
    <definedName name="APU_7.7.8.2.1" localSheetId="10">#REF!</definedName>
    <definedName name="APU_7.7.8.2.1" localSheetId="12">#REF!</definedName>
    <definedName name="APU_7.7.8.2.1">#REF!</definedName>
    <definedName name="APU_7.7.8.2.2" localSheetId="5">#REF!</definedName>
    <definedName name="APU_7.7.8.2.2" localSheetId="7">#REF!</definedName>
    <definedName name="APU_7.7.8.2.2" localSheetId="6">#REF!</definedName>
    <definedName name="APU_7.7.8.2.2" localSheetId="8">#REF!</definedName>
    <definedName name="APU_7.7.8.2.2" localSheetId="10">#REF!</definedName>
    <definedName name="APU_7.7.8.2.2" localSheetId="12">#REF!</definedName>
    <definedName name="APU_7.7.8.2.2">#REF!</definedName>
    <definedName name="APU_7.7.8.3.1" localSheetId="5">#REF!</definedName>
    <definedName name="APU_7.7.8.3.1" localSheetId="7">#REF!</definedName>
    <definedName name="APU_7.7.8.3.1" localSheetId="6">#REF!</definedName>
    <definedName name="APU_7.7.8.3.1" localSheetId="8">#REF!</definedName>
    <definedName name="APU_7.7.8.3.1" localSheetId="10">#REF!</definedName>
    <definedName name="APU_7.7.8.3.1" localSheetId="12">#REF!</definedName>
    <definedName name="APU_7.7.8.3.1">#REF!</definedName>
    <definedName name="APU_7.7.8.3.2" localSheetId="5">#REF!</definedName>
    <definedName name="APU_7.7.8.3.2" localSheetId="7">#REF!</definedName>
    <definedName name="APU_7.7.8.3.2" localSheetId="6">#REF!</definedName>
    <definedName name="APU_7.7.8.3.2" localSheetId="8">#REF!</definedName>
    <definedName name="APU_7.7.8.3.2" localSheetId="10">#REF!</definedName>
    <definedName name="APU_7.7.8.3.2" localSheetId="12">#REF!</definedName>
    <definedName name="APU_7.7.8.3.2">#REF!</definedName>
    <definedName name="APU_7.7.8.3.3" localSheetId="5">#REF!</definedName>
    <definedName name="APU_7.7.8.3.3" localSheetId="7">#REF!</definedName>
    <definedName name="APU_7.7.8.3.3" localSheetId="6">#REF!</definedName>
    <definedName name="APU_7.7.8.3.3" localSheetId="8">#REF!</definedName>
    <definedName name="APU_7.7.8.3.3" localSheetId="10">#REF!</definedName>
    <definedName name="APU_7.7.8.3.3" localSheetId="12">#REF!</definedName>
    <definedName name="APU_7.7.8.3.3">#REF!</definedName>
    <definedName name="APU_7.7.8.3.4" localSheetId="5">#REF!</definedName>
    <definedName name="APU_7.7.8.3.4" localSheetId="7">#REF!</definedName>
    <definedName name="APU_7.7.8.3.4" localSheetId="6">#REF!</definedName>
    <definedName name="APU_7.7.8.3.4" localSheetId="8">#REF!</definedName>
    <definedName name="APU_7.7.8.3.4" localSheetId="10">#REF!</definedName>
    <definedName name="APU_7.7.8.3.4" localSheetId="12">#REF!</definedName>
    <definedName name="APU_7.7.8.3.4">#REF!</definedName>
    <definedName name="APU_7.7.8.3.5" localSheetId="5">#REF!</definedName>
    <definedName name="APU_7.7.8.3.5" localSheetId="7">#REF!</definedName>
    <definedName name="APU_7.7.8.3.5" localSheetId="6">#REF!</definedName>
    <definedName name="APU_7.7.8.3.5" localSheetId="8">#REF!</definedName>
    <definedName name="APU_7.7.8.3.5" localSheetId="10">#REF!</definedName>
    <definedName name="APU_7.7.8.3.5" localSheetId="12">#REF!</definedName>
    <definedName name="APU_7.7.8.3.5">#REF!</definedName>
    <definedName name="APU_7.7.8.3.6" localSheetId="5">#REF!</definedName>
    <definedName name="APU_7.7.8.3.6" localSheetId="7">#REF!</definedName>
    <definedName name="APU_7.7.8.3.6" localSheetId="6">#REF!</definedName>
    <definedName name="APU_7.7.8.3.6" localSheetId="8">#REF!</definedName>
    <definedName name="APU_7.7.8.3.6" localSheetId="10">#REF!</definedName>
    <definedName name="APU_7.7.8.3.6" localSheetId="12">#REF!</definedName>
    <definedName name="APU_7.7.8.3.6">#REF!</definedName>
    <definedName name="APU_7.7.8.4.1" localSheetId="5">#REF!</definedName>
    <definedName name="APU_7.7.8.4.1" localSheetId="7">#REF!</definedName>
    <definedName name="APU_7.7.8.4.1" localSheetId="6">#REF!</definedName>
    <definedName name="APU_7.7.8.4.1" localSheetId="8">#REF!</definedName>
    <definedName name="APU_7.7.8.4.1" localSheetId="10">#REF!</definedName>
    <definedName name="APU_7.7.8.4.1" localSheetId="12">#REF!</definedName>
    <definedName name="APU_7.7.8.4.1">#REF!</definedName>
    <definedName name="APU_7.7.8.4.2" localSheetId="5">#REF!</definedName>
    <definedName name="APU_7.7.8.4.2" localSheetId="7">#REF!</definedName>
    <definedName name="APU_7.7.8.4.2" localSheetId="6">#REF!</definedName>
    <definedName name="APU_7.7.8.4.2" localSheetId="8">#REF!</definedName>
    <definedName name="APU_7.7.8.4.2" localSheetId="10">#REF!</definedName>
    <definedName name="APU_7.7.8.4.2" localSheetId="12">#REF!</definedName>
    <definedName name="APU_7.7.8.4.2">#REF!</definedName>
    <definedName name="APU_7.7.8.4.3" localSheetId="5">#REF!</definedName>
    <definedName name="APU_7.7.8.4.3" localSheetId="7">#REF!</definedName>
    <definedName name="APU_7.7.8.4.3" localSheetId="6">#REF!</definedName>
    <definedName name="APU_7.7.8.4.3" localSheetId="8">#REF!</definedName>
    <definedName name="APU_7.7.8.4.3" localSheetId="10">#REF!</definedName>
    <definedName name="APU_7.7.8.4.3" localSheetId="12">#REF!</definedName>
    <definedName name="APU_7.7.8.4.3">#REF!</definedName>
    <definedName name="APU_7.7.8.4.4" localSheetId="5">#REF!</definedName>
    <definedName name="APU_7.7.8.4.4" localSheetId="7">#REF!</definedName>
    <definedName name="APU_7.7.8.4.4" localSheetId="6">#REF!</definedName>
    <definedName name="APU_7.7.8.4.4" localSheetId="8">#REF!</definedName>
    <definedName name="APU_7.7.8.4.4" localSheetId="10">#REF!</definedName>
    <definedName name="APU_7.7.8.4.4" localSheetId="12">#REF!</definedName>
    <definedName name="APU_7.7.8.4.4">#REF!</definedName>
    <definedName name="APU_7.7.8.4.5" localSheetId="5">#REF!</definedName>
    <definedName name="APU_7.7.8.4.5" localSheetId="7">#REF!</definedName>
    <definedName name="APU_7.7.8.4.5" localSheetId="6">#REF!</definedName>
    <definedName name="APU_7.7.8.4.5" localSheetId="8">#REF!</definedName>
    <definedName name="APU_7.7.8.4.5" localSheetId="10">#REF!</definedName>
    <definedName name="APU_7.7.8.4.5" localSheetId="12">#REF!</definedName>
    <definedName name="APU_7.7.8.4.5">#REF!</definedName>
    <definedName name="APU_7.7.8.4.6" localSheetId="5">#REF!</definedName>
    <definedName name="APU_7.7.8.4.6" localSheetId="7">#REF!</definedName>
    <definedName name="APU_7.7.8.4.6" localSheetId="6">#REF!</definedName>
    <definedName name="APU_7.7.8.4.6" localSheetId="8">#REF!</definedName>
    <definedName name="APU_7.7.8.4.6" localSheetId="10">#REF!</definedName>
    <definedName name="APU_7.7.8.4.6" localSheetId="12">#REF!</definedName>
    <definedName name="APU_7.7.8.4.6">#REF!</definedName>
    <definedName name="APU_7.7.8.4.7" localSheetId="5">#REF!</definedName>
    <definedName name="APU_7.7.8.4.7" localSheetId="7">#REF!</definedName>
    <definedName name="APU_7.7.8.4.7" localSheetId="6">#REF!</definedName>
    <definedName name="APU_7.7.8.4.7" localSheetId="8">#REF!</definedName>
    <definedName name="APU_7.7.8.4.7" localSheetId="10">#REF!</definedName>
    <definedName name="APU_7.7.8.4.7" localSheetId="12">#REF!</definedName>
    <definedName name="APU_7.7.8.4.7">#REF!</definedName>
    <definedName name="APU_7.7.8.4.8" localSheetId="5">#REF!</definedName>
    <definedName name="APU_7.7.8.4.8" localSheetId="7">#REF!</definedName>
    <definedName name="APU_7.7.8.4.8" localSheetId="6">#REF!</definedName>
    <definedName name="APU_7.7.8.4.8" localSheetId="8">#REF!</definedName>
    <definedName name="APU_7.7.8.4.8" localSheetId="10">#REF!</definedName>
    <definedName name="APU_7.7.8.4.8" localSheetId="12">#REF!</definedName>
    <definedName name="APU_7.7.8.4.8">#REF!</definedName>
    <definedName name="APU_7.8.1.1" localSheetId="5">#REF!</definedName>
    <definedName name="APU_7.8.1.1" localSheetId="7">#REF!</definedName>
    <definedName name="APU_7.8.1.1" localSheetId="6">#REF!</definedName>
    <definedName name="APU_7.8.1.1" localSheetId="8">#REF!</definedName>
    <definedName name="APU_7.8.1.1" localSheetId="10">#REF!</definedName>
    <definedName name="APU_7.8.1.1" localSheetId="12">#REF!</definedName>
    <definedName name="APU_7.8.1.1">#REF!</definedName>
    <definedName name="APU_7.8.1.2" localSheetId="5">#REF!</definedName>
    <definedName name="APU_7.8.1.2" localSheetId="7">#REF!</definedName>
    <definedName name="APU_7.8.1.2" localSheetId="6">#REF!</definedName>
    <definedName name="APU_7.8.1.2" localSheetId="8">#REF!</definedName>
    <definedName name="APU_7.8.1.2" localSheetId="10">#REF!</definedName>
    <definedName name="APU_7.8.1.2" localSheetId="12">#REF!</definedName>
    <definedName name="APU_7.8.1.2">#REF!</definedName>
    <definedName name="APU_7.8.1.3" localSheetId="5">#REF!</definedName>
    <definedName name="APU_7.8.1.3" localSheetId="7">#REF!</definedName>
    <definedName name="APU_7.8.1.3" localSheetId="6">#REF!</definedName>
    <definedName name="APU_7.8.1.3" localSheetId="8">#REF!</definedName>
    <definedName name="APU_7.8.1.3" localSheetId="10">#REF!</definedName>
    <definedName name="APU_7.8.1.3" localSheetId="12">#REF!</definedName>
    <definedName name="APU_7.8.1.3">#REF!</definedName>
    <definedName name="APU_7.8.1.4" localSheetId="5">#REF!</definedName>
    <definedName name="APU_7.8.1.4" localSheetId="7">#REF!</definedName>
    <definedName name="APU_7.8.1.4" localSheetId="6">#REF!</definedName>
    <definedName name="APU_7.8.1.4" localSheetId="8">#REF!</definedName>
    <definedName name="APU_7.8.1.4" localSheetId="10">#REF!</definedName>
    <definedName name="APU_7.8.1.4" localSheetId="12">#REF!</definedName>
    <definedName name="APU_7.8.1.4">#REF!</definedName>
    <definedName name="APU_7.8.2.1" localSheetId="5">#REF!</definedName>
    <definedName name="APU_7.8.2.1" localSheetId="7">#REF!</definedName>
    <definedName name="APU_7.8.2.1" localSheetId="6">#REF!</definedName>
    <definedName name="APU_7.8.2.1" localSheetId="8">#REF!</definedName>
    <definedName name="APU_7.8.2.1" localSheetId="10">#REF!</definedName>
    <definedName name="APU_7.8.2.1" localSheetId="12">#REF!</definedName>
    <definedName name="APU_7.8.2.1">#REF!</definedName>
    <definedName name="APU_7.8.2.2" localSheetId="5">#REF!</definedName>
    <definedName name="APU_7.8.2.2" localSheetId="7">#REF!</definedName>
    <definedName name="APU_7.8.2.2" localSheetId="6">#REF!</definedName>
    <definedName name="APU_7.8.2.2" localSheetId="8">#REF!</definedName>
    <definedName name="APU_7.8.2.2" localSheetId="10">#REF!</definedName>
    <definedName name="APU_7.8.2.2" localSheetId="12">#REF!</definedName>
    <definedName name="APU_7.8.2.2">#REF!</definedName>
    <definedName name="APU_7.8.2.3" localSheetId="5">#REF!</definedName>
    <definedName name="APU_7.8.2.3" localSheetId="7">#REF!</definedName>
    <definedName name="APU_7.8.2.3" localSheetId="6">#REF!</definedName>
    <definedName name="APU_7.8.2.3" localSheetId="8">#REF!</definedName>
    <definedName name="APU_7.8.2.3" localSheetId="10">#REF!</definedName>
    <definedName name="APU_7.8.2.3" localSheetId="12">#REF!</definedName>
    <definedName name="APU_7.8.2.3">#REF!</definedName>
    <definedName name="APU_7.8.3.1" localSheetId="5">#REF!</definedName>
    <definedName name="APU_7.8.3.1" localSheetId="7">#REF!</definedName>
    <definedName name="APU_7.8.3.1" localSheetId="6">#REF!</definedName>
    <definedName name="APU_7.8.3.1" localSheetId="8">#REF!</definedName>
    <definedName name="APU_7.8.3.1" localSheetId="10">#REF!</definedName>
    <definedName name="APU_7.8.3.1" localSheetId="12">#REF!</definedName>
    <definedName name="APU_7.8.3.1">#REF!</definedName>
    <definedName name="APU_7.8.3.2" localSheetId="5">#REF!</definedName>
    <definedName name="APU_7.8.3.2" localSheetId="7">#REF!</definedName>
    <definedName name="APU_7.8.3.2" localSheetId="6">#REF!</definedName>
    <definedName name="APU_7.8.3.2" localSheetId="8">#REF!</definedName>
    <definedName name="APU_7.8.3.2" localSheetId="10">#REF!</definedName>
    <definedName name="APU_7.8.3.2" localSheetId="12">#REF!</definedName>
    <definedName name="APU_7.8.3.2">#REF!</definedName>
    <definedName name="APU_7.9.1.1" localSheetId="5">#REF!</definedName>
    <definedName name="APU_7.9.1.1" localSheetId="7">#REF!</definedName>
    <definedName name="APU_7.9.1.1" localSheetId="6">#REF!</definedName>
    <definedName name="APU_7.9.1.1" localSheetId="8">#REF!</definedName>
    <definedName name="APU_7.9.1.1" localSheetId="10">#REF!</definedName>
    <definedName name="APU_7.9.1.1" localSheetId="12">#REF!</definedName>
    <definedName name="APU_7.9.1.1">#REF!</definedName>
    <definedName name="APU_7.9.1.2" localSheetId="5">#REF!</definedName>
    <definedName name="APU_7.9.1.2" localSheetId="7">#REF!</definedName>
    <definedName name="APU_7.9.1.2" localSheetId="6">#REF!</definedName>
    <definedName name="APU_7.9.1.2" localSheetId="8">#REF!</definedName>
    <definedName name="APU_7.9.1.2" localSheetId="10">#REF!</definedName>
    <definedName name="APU_7.9.1.2" localSheetId="12">#REF!</definedName>
    <definedName name="APU_7.9.1.2">#REF!</definedName>
    <definedName name="APU_7.9.1.3" localSheetId="5">#REF!</definedName>
    <definedName name="APU_7.9.1.3" localSheetId="7">#REF!</definedName>
    <definedName name="APU_7.9.1.3" localSheetId="6">#REF!</definedName>
    <definedName name="APU_7.9.1.3" localSheetId="8">#REF!</definedName>
    <definedName name="APU_7.9.1.3" localSheetId="10">#REF!</definedName>
    <definedName name="APU_7.9.1.3" localSheetId="12">#REF!</definedName>
    <definedName name="APU_7.9.1.3">#REF!</definedName>
    <definedName name="APU_7.9.1.4" localSheetId="5">#REF!</definedName>
    <definedName name="APU_7.9.1.4" localSheetId="7">#REF!</definedName>
    <definedName name="APU_7.9.1.4" localSheetId="6">#REF!</definedName>
    <definedName name="APU_7.9.1.4" localSheetId="8">#REF!</definedName>
    <definedName name="APU_7.9.1.4" localSheetId="10">#REF!</definedName>
    <definedName name="APU_7.9.1.4" localSheetId="12">#REF!</definedName>
    <definedName name="APU_7.9.1.4">#REF!</definedName>
    <definedName name="APU_7.9.1.5" localSheetId="5">#REF!</definedName>
    <definedName name="APU_7.9.1.5" localSheetId="7">#REF!</definedName>
    <definedName name="APU_7.9.1.5" localSheetId="6">#REF!</definedName>
    <definedName name="APU_7.9.1.5" localSheetId="8">#REF!</definedName>
    <definedName name="APU_7.9.1.5" localSheetId="10">#REF!</definedName>
    <definedName name="APU_7.9.1.5" localSheetId="12">#REF!</definedName>
    <definedName name="APU_7.9.1.5">#REF!</definedName>
    <definedName name="APU_7.9.2.1" localSheetId="5">#REF!</definedName>
    <definedName name="APU_7.9.2.1" localSheetId="7">#REF!</definedName>
    <definedName name="APU_7.9.2.1" localSheetId="6">#REF!</definedName>
    <definedName name="APU_7.9.2.1" localSheetId="8">#REF!</definedName>
    <definedName name="APU_7.9.2.1" localSheetId="10">#REF!</definedName>
    <definedName name="APU_7.9.2.1" localSheetId="12">#REF!</definedName>
    <definedName name="APU_7.9.2.1">#REF!</definedName>
    <definedName name="APU_7.9.2.2" localSheetId="5">#REF!</definedName>
    <definedName name="APU_7.9.2.2" localSheetId="7">#REF!</definedName>
    <definedName name="APU_7.9.2.2" localSheetId="6">#REF!</definedName>
    <definedName name="APU_7.9.2.2" localSheetId="8">#REF!</definedName>
    <definedName name="APU_7.9.2.2" localSheetId="10">#REF!</definedName>
    <definedName name="APU_7.9.2.2" localSheetId="12">#REF!</definedName>
    <definedName name="APU_7.9.2.2">#REF!</definedName>
    <definedName name="APU_7.9.2.3" localSheetId="5">#REF!</definedName>
    <definedName name="APU_7.9.2.3" localSheetId="7">#REF!</definedName>
    <definedName name="APU_7.9.2.3" localSheetId="6">#REF!</definedName>
    <definedName name="APU_7.9.2.3" localSheetId="8">#REF!</definedName>
    <definedName name="APU_7.9.2.3" localSheetId="10">#REF!</definedName>
    <definedName name="APU_7.9.2.3" localSheetId="12">#REF!</definedName>
    <definedName name="APU_7.9.2.3">#REF!</definedName>
    <definedName name="APU_7.9.3.1" localSheetId="5">#REF!</definedName>
    <definedName name="APU_7.9.3.1" localSheetId="7">#REF!</definedName>
    <definedName name="APU_7.9.3.1" localSheetId="6">#REF!</definedName>
    <definedName name="APU_7.9.3.1" localSheetId="8">#REF!</definedName>
    <definedName name="APU_7.9.3.1" localSheetId="10">#REF!</definedName>
    <definedName name="APU_7.9.3.1" localSheetId="12">#REF!</definedName>
    <definedName name="APU_7.9.3.1">#REF!</definedName>
    <definedName name="APU_7.9.3.2" localSheetId="5">#REF!</definedName>
    <definedName name="APU_7.9.3.2" localSheetId="7">#REF!</definedName>
    <definedName name="APU_7.9.3.2" localSheetId="6">#REF!</definedName>
    <definedName name="APU_7.9.3.2" localSheetId="8">#REF!</definedName>
    <definedName name="APU_7.9.3.2" localSheetId="10">#REF!</definedName>
    <definedName name="APU_7.9.3.2" localSheetId="12">#REF!</definedName>
    <definedName name="APU_7.9.3.2">#REF!</definedName>
    <definedName name="APU_7.9.3.3" localSheetId="5">#REF!</definedName>
    <definedName name="APU_7.9.3.3" localSheetId="7">#REF!</definedName>
    <definedName name="APU_7.9.3.3" localSheetId="6">#REF!</definedName>
    <definedName name="APU_7.9.3.3" localSheetId="8">#REF!</definedName>
    <definedName name="APU_7.9.3.3" localSheetId="10">#REF!</definedName>
    <definedName name="APU_7.9.3.3" localSheetId="12">#REF!</definedName>
    <definedName name="APU_7.9.3.3">#REF!</definedName>
    <definedName name="APU_7.9.3.4" localSheetId="5">#REF!</definedName>
    <definedName name="APU_7.9.3.4" localSheetId="7">#REF!</definedName>
    <definedName name="APU_7.9.3.4" localSheetId="6">#REF!</definedName>
    <definedName name="APU_7.9.3.4" localSheetId="8">#REF!</definedName>
    <definedName name="APU_7.9.3.4" localSheetId="10">#REF!</definedName>
    <definedName name="APU_7.9.3.4" localSheetId="12">#REF!</definedName>
    <definedName name="APU_7.9.3.4">#REF!</definedName>
    <definedName name="APU_7.9.4.1" localSheetId="5">#REF!</definedName>
    <definedName name="APU_7.9.4.1" localSheetId="7">#REF!</definedName>
    <definedName name="APU_7.9.4.1" localSheetId="6">#REF!</definedName>
    <definedName name="APU_7.9.4.1" localSheetId="8">#REF!</definedName>
    <definedName name="APU_7.9.4.1" localSheetId="10">#REF!</definedName>
    <definedName name="APU_7.9.4.1" localSheetId="12">#REF!</definedName>
    <definedName name="APU_7.9.4.1">#REF!</definedName>
    <definedName name="APU_7.9.4.2" localSheetId="5">#REF!</definedName>
    <definedName name="APU_7.9.4.2" localSheetId="7">#REF!</definedName>
    <definedName name="APU_7.9.4.2" localSheetId="6">#REF!</definedName>
    <definedName name="APU_7.9.4.2" localSheetId="8">#REF!</definedName>
    <definedName name="APU_7.9.4.2" localSheetId="10">#REF!</definedName>
    <definedName name="APU_7.9.4.2" localSheetId="12">#REF!</definedName>
    <definedName name="APU_7.9.4.2">#REF!</definedName>
    <definedName name="APU_7.9.4.3" localSheetId="5">#REF!</definedName>
    <definedName name="APU_7.9.4.3" localSheetId="7">#REF!</definedName>
    <definedName name="APU_7.9.4.3" localSheetId="6">#REF!</definedName>
    <definedName name="APU_7.9.4.3" localSheetId="8">#REF!</definedName>
    <definedName name="APU_7.9.4.3" localSheetId="10">#REF!</definedName>
    <definedName name="APU_7.9.4.3" localSheetId="12">#REF!</definedName>
    <definedName name="APU_7.9.4.3">#REF!</definedName>
    <definedName name="APU_9.1.1" localSheetId="5">#REF!</definedName>
    <definedName name="APU_9.1.1" localSheetId="7">#REF!</definedName>
    <definedName name="APU_9.1.1" localSheetId="6">#REF!</definedName>
    <definedName name="APU_9.1.1" localSheetId="8">#REF!</definedName>
    <definedName name="APU_9.1.1" localSheetId="10">#REF!</definedName>
    <definedName name="APU_9.1.1" localSheetId="12">#REF!</definedName>
    <definedName name="APU_9.1.1">#REF!</definedName>
    <definedName name="APU_acero.60000" localSheetId="5">#REF!</definedName>
    <definedName name="APU_acero.60000" localSheetId="7">#REF!</definedName>
    <definedName name="APU_acero.60000" localSheetId="6">#REF!</definedName>
    <definedName name="APU_acero.60000" localSheetId="8">#REF!</definedName>
    <definedName name="APU_acero.60000" localSheetId="10">#REF!</definedName>
    <definedName name="APU_acero.60000" localSheetId="12">#REF!</definedName>
    <definedName name="APU_acero.60000">#REF!</definedName>
    <definedName name="APU_Alcaparros" localSheetId="5">#REF!</definedName>
    <definedName name="APU_Alcaparros" localSheetId="7">#REF!</definedName>
    <definedName name="APU_Alcaparros" localSheetId="6">#REF!</definedName>
    <definedName name="APU_Alcaparros" localSheetId="8">#REF!</definedName>
    <definedName name="APU_Alcaparros" localSheetId="10">#REF!</definedName>
    <definedName name="APU_Alcaparros" localSheetId="12">#REF!</definedName>
    <definedName name="APU_Alcaparros">#REF!</definedName>
    <definedName name="APU_Aseo_General" localSheetId="5">#REF!</definedName>
    <definedName name="APU_Aseo_General" localSheetId="7">#REF!</definedName>
    <definedName name="APU_Aseo_General" localSheetId="6">#REF!</definedName>
    <definedName name="APU_Aseo_General" localSheetId="8">#REF!</definedName>
    <definedName name="APU_Aseo_General" localSheetId="10">#REF!</definedName>
    <definedName name="APU_Aseo_General" localSheetId="12">#REF!</definedName>
    <definedName name="APU_Aseo_General">#REF!</definedName>
    <definedName name="APU_Asta_Banderas" localSheetId="5">#REF!</definedName>
    <definedName name="APU_Asta_Banderas" localSheetId="7">#REF!</definedName>
    <definedName name="APU_Asta_Banderas" localSheetId="6">#REF!</definedName>
    <definedName name="APU_Asta_Banderas" localSheetId="8">#REF!</definedName>
    <definedName name="APU_Asta_Banderas" localSheetId="10">#REF!</definedName>
    <definedName name="APU_Asta_Banderas" localSheetId="12">#REF!</definedName>
    <definedName name="APU_Asta_Banderas">#REF!</definedName>
    <definedName name="APU_Cauchos_Sabaneros" localSheetId="5">#REF!</definedName>
    <definedName name="APU_Cauchos_Sabaneros" localSheetId="7">#REF!</definedName>
    <definedName name="APU_Cauchos_Sabaneros" localSheetId="6">#REF!</definedName>
    <definedName name="APU_Cauchos_Sabaneros" localSheetId="8">#REF!</definedName>
    <definedName name="APU_Cauchos_Sabaneros" localSheetId="10">#REF!</definedName>
    <definedName name="APU_Cauchos_Sabaneros" localSheetId="12">#REF!</definedName>
    <definedName name="APU_Cauchos_Sabaneros">#REF!</definedName>
    <definedName name="APU_concreto.2500" localSheetId="5">#REF!</definedName>
    <definedName name="APU_concreto.2500" localSheetId="7">#REF!</definedName>
    <definedName name="APU_concreto.2500" localSheetId="6">#REF!</definedName>
    <definedName name="APU_concreto.2500" localSheetId="8">#REF!</definedName>
    <definedName name="APU_concreto.2500" localSheetId="10">#REF!</definedName>
    <definedName name="APU_concreto.2500" localSheetId="12">#REF!</definedName>
    <definedName name="APU_concreto.2500">#REF!</definedName>
    <definedName name="APU_concreto.3000" localSheetId="5">#REF!</definedName>
    <definedName name="APU_concreto.3000" localSheetId="7">#REF!</definedName>
    <definedName name="APU_concreto.3000" localSheetId="6">#REF!</definedName>
    <definedName name="APU_concreto.3000" localSheetId="8">#REF!</definedName>
    <definedName name="APU_concreto.3000" localSheetId="10">#REF!</definedName>
    <definedName name="APU_concreto.3000" localSheetId="12">#REF!</definedName>
    <definedName name="APU_concreto.3000">#REF!</definedName>
    <definedName name="APU_concreto.4000" localSheetId="5">#REF!</definedName>
    <definedName name="APU_concreto.4000" localSheetId="7">#REF!</definedName>
    <definedName name="APU_concreto.4000" localSheetId="6">#REF!</definedName>
    <definedName name="APU_concreto.4000" localSheetId="8">#REF!</definedName>
    <definedName name="APU_concreto.4000" localSheetId="10">#REF!</definedName>
    <definedName name="APU_concreto.4000" localSheetId="12">#REF!</definedName>
    <definedName name="APU_concreto.4000">#REF!</definedName>
    <definedName name="APU_concreto.imp.3000" localSheetId="5">#REF!</definedName>
    <definedName name="APU_concreto.imp.3000" localSheetId="7">#REF!</definedName>
    <definedName name="APU_concreto.imp.3000" localSheetId="6">#REF!</definedName>
    <definedName name="APU_concreto.imp.3000" localSheetId="8">#REF!</definedName>
    <definedName name="APU_concreto.imp.3000" localSheetId="10">#REF!</definedName>
    <definedName name="APU_concreto.imp.3000" localSheetId="12">#REF!</definedName>
    <definedName name="APU_concreto.imp.3000">#REF!</definedName>
    <definedName name="APU_Duchas_Antivandalicas" localSheetId="5">#REF!</definedName>
    <definedName name="APU_Duchas_Antivandalicas" localSheetId="7">#REF!</definedName>
    <definedName name="APU_Duchas_Antivandalicas" localSheetId="6">#REF!</definedName>
    <definedName name="APU_Duchas_Antivandalicas" localSheetId="8">#REF!</definedName>
    <definedName name="APU_Duchas_Antivandalicas" localSheetId="10">#REF!</definedName>
    <definedName name="APU_Duchas_Antivandalicas" localSheetId="12">#REF!</definedName>
    <definedName name="APU_Duchas_Antivandalicas">#REF!</definedName>
    <definedName name="APU_Gabinete_Incendio" localSheetId="5">#REF!</definedName>
    <definedName name="APU_Gabinete_Incendio" localSheetId="7">#REF!</definedName>
    <definedName name="APU_Gabinete_Incendio" localSheetId="6">#REF!</definedName>
    <definedName name="APU_Gabinete_Incendio" localSheetId="8">#REF!</definedName>
    <definedName name="APU_Gabinete_Incendio" localSheetId="10">#REF!</definedName>
    <definedName name="APU_Gabinete_Incendio" localSheetId="12">#REF!</definedName>
    <definedName name="APU_Gabinete_Incendio">#REF!</definedName>
    <definedName name="APU_Gescobas_Granito_BH" localSheetId="5">#REF!</definedName>
    <definedName name="APU_Gescobas_Granito_BH" localSheetId="7">#REF!</definedName>
    <definedName name="APU_Gescobas_Granito_BH" localSheetId="6">#REF!</definedName>
    <definedName name="APU_Gescobas_Granito_BH" localSheetId="8">#REF!</definedName>
    <definedName name="APU_Gescobas_Granito_BH" localSheetId="10">#REF!</definedName>
    <definedName name="APU_Gescobas_Granito_BH" localSheetId="12">#REF!</definedName>
    <definedName name="APU_Gescobas_Granito_BH">#REF!</definedName>
    <definedName name="APU_Lavamanos_Colgar" localSheetId="5">#REF!</definedName>
    <definedName name="APU_Lavamanos_Colgar" localSheetId="7">#REF!</definedName>
    <definedName name="APU_Lavamanos_Colgar" localSheetId="6">#REF!</definedName>
    <definedName name="APU_Lavamanos_Colgar" localSheetId="8">#REF!</definedName>
    <definedName name="APU_Lavamanos_Colgar" localSheetId="10">#REF!</definedName>
    <definedName name="APU_Lavamanos_Colgar" localSheetId="12">#REF!</definedName>
    <definedName name="APU_Lavamanos_Colgar">#REF!</definedName>
    <definedName name="APU_Limpieza_Fachadas" localSheetId="5">#REF!</definedName>
    <definedName name="APU_Limpieza_Fachadas" localSheetId="7">#REF!</definedName>
    <definedName name="APU_Limpieza_Fachadas" localSheetId="6">#REF!</definedName>
    <definedName name="APU_Limpieza_Fachadas" localSheetId="8">#REF!</definedName>
    <definedName name="APU_Limpieza_Fachadas" localSheetId="10">#REF!</definedName>
    <definedName name="APU_Limpieza_Fachadas" localSheetId="12">#REF!</definedName>
    <definedName name="APU_Limpieza_Fachadas">#REF!</definedName>
    <definedName name="APU_Limpieza_Muros_Interiores" localSheetId="5">#REF!</definedName>
    <definedName name="APU_Limpieza_Muros_Interiores" localSheetId="7">#REF!</definedName>
    <definedName name="APU_Limpieza_Muros_Interiores" localSheetId="6">#REF!</definedName>
    <definedName name="APU_Limpieza_Muros_Interiores" localSheetId="8">#REF!</definedName>
    <definedName name="APU_Limpieza_Muros_Interiores" localSheetId="10">#REF!</definedName>
    <definedName name="APU_Limpieza_Muros_Interiores" localSheetId="12">#REF!</definedName>
    <definedName name="APU_Limpieza_Muros_Interiores">#REF!</definedName>
    <definedName name="APU_Magnolios" localSheetId="5">#REF!</definedName>
    <definedName name="APU_Magnolios" localSheetId="7">#REF!</definedName>
    <definedName name="APU_Magnolios" localSheetId="6">#REF!</definedName>
    <definedName name="APU_Magnolios" localSheetId="8">#REF!</definedName>
    <definedName name="APU_Magnolios" localSheetId="10">#REF!</definedName>
    <definedName name="APU_Magnolios" localSheetId="12">#REF!</definedName>
    <definedName name="APU_Magnolios">#REF!</definedName>
    <definedName name="APU_Mano_de_Oso" localSheetId="5">#REF!</definedName>
    <definedName name="APU_Mano_de_Oso" localSheetId="7">#REF!</definedName>
    <definedName name="APU_Mano_de_Oso" localSheetId="6">#REF!</definedName>
    <definedName name="APU_Mano_de_Oso" localSheetId="8">#REF!</definedName>
    <definedName name="APU_Mano_de_Oso" localSheetId="10">#REF!</definedName>
    <definedName name="APU_Mano_de_Oso" localSheetId="12">#REF!</definedName>
    <definedName name="APU_Mano_de_Oso">#REF!</definedName>
    <definedName name="APU_mortero.1.4_3000" localSheetId="5">#REF!</definedName>
    <definedName name="APU_mortero.1.4_3000" localSheetId="7">#REF!</definedName>
    <definedName name="APU_mortero.1.4_3000" localSheetId="6">#REF!</definedName>
    <definedName name="APU_mortero.1.4_3000" localSheetId="8">#REF!</definedName>
    <definedName name="APU_mortero.1.4_3000" localSheetId="10">#REF!</definedName>
    <definedName name="APU_mortero.1.4_3000" localSheetId="12">#REF!</definedName>
    <definedName name="APU_mortero.1.4_3000">#REF!</definedName>
    <definedName name="APU_mortero_1.3_4000" localSheetId="5">#REF!</definedName>
    <definedName name="APU_mortero_1.3_4000" localSheetId="7">#REF!</definedName>
    <definedName name="APU_mortero_1.3_4000" localSheetId="6">#REF!</definedName>
    <definedName name="APU_mortero_1.3_4000" localSheetId="8">#REF!</definedName>
    <definedName name="APU_mortero_1.3_4000" localSheetId="10">#REF!</definedName>
    <definedName name="APU_mortero_1.3_4000" localSheetId="12">#REF!</definedName>
    <definedName name="APU_mortero_1.3_4000">#REF!</definedName>
    <definedName name="APU_mortero_1.3_imp" localSheetId="5">#REF!</definedName>
    <definedName name="APU_mortero_1.3_imp" localSheetId="7">#REF!</definedName>
    <definedName name="APU_mortero_1.3_imp" localSheetId="6">#REF!</definedName>
    <definedName name="APU_mortero_1.3_imp" localSheetId="8">#REF!</definedName>
    <definedName name="APU_mortero_1.3_imp" localSheetId="10">#REF!</definedName>
    <definedName name="APU_mortero_1.3_imp" localSheetId="12">#REF!</definedName>
    <definedName name="APU_mortero_1.3_imp">#REF!</definedName>
    <definedName name="APU_mortero_1.4_imp" localSheetId="5">#REF!</definedName>
    <definedName name="APU_mortero_1.4_imp" localSheetId="7">#REF!</definedName>
    <definedName name="APU_mortero_1.4_imp" localSheetId="6">#REF!</definedName>
    <definedName name="APU_mortero_1.4_imp" localSheetId="8">#REF!</definedName>
    <definedName name="APU_mortero_1.4_imp" localSheetId="10">#REF!</definedName>
    <definedName name="APU_mortero_1.4_imp" localSheetId="12">#REF!</definedName>
    <definedName name="APU_mortero_1.4_imp">#REF!</definedName>
    <definedName name="APU_mortero1.5_2000" localSheetId="5">#REF!</definedName>
    <definedName name="APU_mortero1.5_2000" localSheetId="7">#REF!</definedName>
    <definedName name="APU_mortero1.5_2000" localSheetId="6">#REF!</definedName>
    <definedName name="APU_mortero1.5_2000" localSheetId="8">#REF!</definedName>
    <definedName name="APU_mortero1.5_2000" localSheetId="10">#REF!</definedName>
    <definedName name="APU_mortero1.5_2000" localSheetId="12">#REF!</definedName>
    <definedName name="APU_mortero1.5_2000">#REF!</definedName>
    <definedName name="APU_Pradizacion" localSheetId="5">#REF!</definedName>
    <definedName name="APU_Pradizacion" localSheetId="7">#REF!</definedName>
    <definedName name="APU_Pradizacion" localSheetId="6">#REF!</definedName>
    <definedName name="APU_Pradizacion" localSheetId="8">#REF!</definedName>
    <definedName name="APU_Pradizacion" localSheetId="10">#REF!</definedName>
    <definedName name="APU_Pradizacion" localSheetId="12">#REF!</definedName>
    <definedName name="APU_Pradizacion">#REF!</definedName>
    <definedName name="APU_Sangegado" localSheetId="5">#REF!</definedName>
    <definedName name="APU_Sangegado" localSheetId="7">#REF!</definedName>
    <definedName name="APU_Sangegado" localSheetId="6">#REF!</definedName>
    <definedName name="APU_Sangegado" localSheetId="8">#REF!</definedName>
    <definedName name="APU_Sangegado" localSheetId="10">#REF!</definedName>
    <definedName name="APU_Sangegado" localSheetId="12">#REF!</definedName>
    <definedName name="APU_Sangegado">#REF!</definedName>
    <definedName name="_xlnm.Print_Area" localSheetId="0">Conformación!$A$1:$T$14</definedName>
    <definedName name="_xlnm.Print_Area" localSheetId="11">CONSOLIDACIÓN!$A$1:$C$25</definedName>
    <definedName name="_xlnm.Print_Area" localSheetId="3">'Exp. oferente'!$A$1:$K$247</definedName>
    <definedName name="_xlnm.Print_Area" localSheetId="5">'Exp. oferente ADICIONAL'!$A$1:$K$198</definedName>
    <definedName name="_xlnm.Print_Area" localSheetId="6">'Exp. profesionales'!$A$1:$N$138</definedName>
    <definedName name="_xlnm.Print_Area" localSheetId="8">'Exp. profesionales ADICIONAL'!$A$1:$M$142</definedName>
    <definedName name="_xlnm.Print_Area" localSheetId="10">'Formato 11'!$A$2:$E$232</definedName>
    <definedName name="_xlnm.Print_Area" localSheetId="9">'Formato 7A'!$A$1:$M$475</definedName>
    <definedName name="_xlnm.Print_Area" localSheetId="1">'K-Kr Constructor'!$A$1:$H$131</definedName>
    <definedName name="_xlnm.Print_Area" localSheetId="12">'LISTA DE OFERENTES'!$A$1:$F$27</definedName>
    <definedName name="_xlnm.Print_Area" localSheetId="4">'Resumen Evaluación'!$A$1:$AD$49</definedName>
    <definedName name="_xlnm.Print_Area" localSheetId="2">'Saldos de contratos (SCE)'!$A$1:$H$400</definedName>
    <definedName name="_xlnm.Print_Area" localSheetId="13">'VERIFICACION '!$A$1:$D$82</definedName>
    <definedName name="Arena_de_Peña" localSheetId="11">#REF!</definedName>
    <definedName name="Arena_de_Peña" localSheetId="5">#REF!</definedName>
    <definedName name="Arena_de_Peña" localSheetId="7">#REF!</definedName>
    <definedName name="Arena_de_Peña" localSheetId="6">#REF!</definedName>
    <definedName name="Arena_de_Peña" localSheetId="8">#REF!</definedName>
    <definedName name="Arena_de_Peña" localSheetId="10">#REF!</definedName>
    <definedName name="Arena_de_Peña" localSheetId="12">#REF!</definedName>
    <definedName name="Arena_de_Peña" localSheetId="13">#REF!</definedName>
    <definedName name="Arena_de_Peña">#REF!</definedName>
    <definedName name="Arena_de_rio" localSheetId="11">#REF!</definedName>
    <definedName name="Arena_de_rio" localSheetId="5">#REF!</definedName>
    <definedName name="Arena_de_rio" localSheetId="7">#REF!</definedName>
    <definedName name="Arena_de_rio" localSheetId="6">#REF!</definedName>
    <definedName name="Arena_de_rio" localSheetId="8">#REF!</definedName>
    <definedName name="Arena_de_rio" localSheetId="10">#REF!</definedName>
    <definedName name="Arena_de_rio" localSheetId="12">#REF!</definedName>
    <definedName name="Arena_de_rio" localSheetId="13">#REF!</definedName>
    <definedName name="Arena_de_rio">#REF!</definedName>
    <definedName name="Arena_Lavada_de_Peña" localSheetId="11">#REF!</definedName>
    <definedName name="Arena_Lavada_de_Peña" localSheetId="5">#REF!</definedName>
    <definedName name="Arena_Lavada_de_Peña" localSheetId="7">#REF!</definedName>
    <definedName name="Arena_Lavada_de_Peña" localSheetId="6">#REF!</definedName>
    <definedName name="Arena_Lavada_de_Peña" localSheetId="8">#REF!</definedName>
    <definedName name="Arena_Lavada_de_Peña" localSheetId="10">#REF!</definedName>
    <definedName name="Arena_Lavada_de_Peña" localSheetId="12">#REF!</definedName>
    <definedName name="Arena_Lavada_de_Peña" localSheetId="13">#REF!</definedName>
    <definedName name="Arena_Lavada_de_Peña">#REF!</definedName>
    <definedName name="Arena_semilavada" localSheetId="5">#REF!</definedName>
    <definedName name="Arena_semilavada" localSheetId="7">#REF!</definedName>
    <definedName name="Arena_semilavada" localSheetId="6">#REF!</definedName>
    <definedName name="Arena_semilavada" localSheetId="8">#REF!</definedName>
    <definedName name="Arena_semilavada" localSheetId="10">#REF!</definedName>
    <definedName name="Arena_semilavada" localSheetId="12">#REF!</definedName>
    <definedName name="Arena_semilavada">#REF!</definedName>
    <definedName name="ARR" localSheetId="5">[2]AC!#REF!</definedName>
    <definedName name="ARR" localSheetId="7">[2]AC!#REF!</definedName>
    <definedName name="ARR" localSheetId="6">[2]AC!#REF!</definedName>
    <definedName name="ARR" localSheetId="8">[2]AC!#REF!</definedName>
    <definedName name="ARR" localSheetId="10">[2]AC!#REF!</definedName>
    <definedName name="ARR">[2]AC!#REF!</definedName>
    <definedName name="ASB">[1]AASHTO!$A$8:$F$11</definedName>
    <definedName name="Aseo_general" localSheetId="11">#REF!</definedName>
    <definedName name="Aseo_general" localSheetId="5">#REF!</definedName>
    <definedName name="Aseo_general" localSheetId="7">#REF!</definedName>
    <definedName name="Aseo_general" localSheetId="6">#REF!</definedName>
    <definedName name="Aseo_general" localSheetId="8">#REF!</definedName>
    <definedName name="Aseo_general" localSheetId="10">#REF!</definedName>
    <definedName name="Aseo_general" localSheetId="12">#REF!</definedName>
    <definedName name="Aseo_general" localSheetId="13">#REF!</definedName>
    <definedName name="Aseo_general">#REF!</definedName>
    <definedName name="Aseo_General___3_HS__Sal__Mínimo" localSheetId="11">#REF!</definedName>
    <definedName name="Aseo_General___3_HS__Sal__Mínimo" localSheetId="5">#REF!</definedName>
    <definedName name="Aseo_General___3_HS__Sal__Mínimo" localSheetId="7">#REF!</definedName>
    <definedName name="Aseo_General___3_HS__Sal__Mínimo" localSheetId="6">#REF!</definedName>
    <definedName name="Aseo_General___3_HS__Sal__Mínimo" localSheetId="8">#REF!</definedName>
    <definedName name="Aseo_General___3_HS__Sal__Mínimo" localSheetId="10">#REF!</definedName>
    <definedName name="Aseo_General___3_HS__Sal__Mínimo" localSheetId="12">#REF!</definedName>
    <definedName name="Aseo_General___3_HS__Sal__Mínimo" localSheetId="13">#REF!</definedName>
    <definedName name="Aseo_General___3_HS__Sal__Mínimo">#REF!</definedName>
    <definedName name="Asta_Para_Banderas" localSheetId="11">#REF!</definedName>
    <definedName name="Asta_Para_Banderas" localSheetId="5">#REF!</definedName>
    <definedName name="Asta_Para_Banderas" localSheetId="7">#REF!</definedName>
    <definedName name="Asta_Para_Banderas" localSheetId="6">#REF!</definedName>
    <definedName name="Asta_Para_Banderas" localSheetId="8">#REF!</definedName>
    <definedName name="Asta_Para_Banderas" localSheetId="10">#REF!</definedName>
    <definedName name="Asta_Para_Banderas" localSheetId="12">#REF!</definedName>
    <definedName name="Asta_Para_Banderas" localSheetId="13">#REF!</definedName>
    <definedName name="Asta_Para_Banderas">#REF!</definedName>
    <definedName name="AULAS" localSheetId="5">#REF!</definedName>
    <definedName name="AULAS" localSheetId="7">#REF!</definedName>
    <definedName name="AULAS" localSheetId="6">#REF!</definedName>
    <definedName name="AULAS" localSheetId="8">#REF!</definedName>
    <definedName name="AULAS" localSheetId="10">#REF!</definedName>
    <definedName name="AULAS" localSheetId="9">#REF!</definedName>
    <definedName name="AULAS">#REF!</definedName>
    <definedName name="AULU">#N/A</definedName>
    <definedName name="Auxiliar_de_Contabilidad" localSheetId="11">#REF!</definedName>
    <definedName name="Auxiliar_de_Contabilidad" localSheetId="5">#REF!</definedName>
    <definedName name="Auxiliar_de_Contabilidad" localSheetId="7">#REF!</definedName>
    <definedName name="Auxiliar_de_Contabilidad" localSheetId="6">#REF!</definedName>
    <definedName name="Auxiliar_de_Contabilidad" localSheetId="8">#REF!</definedName>
    <definedName name="Auxiliar_de_Contabilidad" localSheetId="10">#REF!</definedName>
    <definedName name="Auxiliar_de_Contabilidad" localSheetId="12">#REF!</definedName>
    <definedName name="Auxiliar_de_Contabilidad" localSheetId="13">#REF!</definedName>
    <definedName name="Auxiliar_de_Contabilidad">#REF!</definedName>
    <definedName name="AV" localSheetId="11">VLOOKUP([2]APU!#REF!,[2]INS!#REF!,4,FALSE)</definedName>
    <definedName name="AV" localSheetId="5">VLOOKUP([2]APU!#REF!,[2]INS!#REF!,4,FALSE)</definedName>
    <definedName name="AV" localSheetId="7">VLOOKUP([2]APU!#REF!,[2]INS!#REF!,4,FALSE)</definedName>
    <definedName name="AV" localSheetId="6">VLOOKUP([2]APU!#REF!,[2]INS!#REF!,4,FALSE)</definedName>
    <definedName name="AV" localSheetId="8">VLOOKUP([2]APU!#REF!,[2]INS!#REF!,4,FALSE)</definedName>
    <definedName name="AV" localSheetId="10">VLOOKUP([2]APU!#REF!,[2]INS!#REF!,4,FALSE)</definedName>
    <definedName name="AV" localSheetId="12">VLOOKUP([2]APU!#REF!,[2]INS!#REF!,4,FALSE)</definedName>
    <definedName name="AV" localSheetId="13">VLOOKUP([2]APU!#REF!,[2]INS!#REF!,4,FALSE)</definedName>
    <definedName name="AV">VLOOKUP([2]APU!#REF!,[2]INS!#REF!,4,FALSE)</definedName>
    <definedName name="Ayudante_Acabados_albañilería" localSheetId="11">#REF!</definedName>
    <definedName name="Ayudante_Acabados_albañilería" localSheetId="5">#REF!</definedName>
    <definedName name="Ayudante_Acabados_albañilería" localSheetId="7">#REF!</definedName>
    <definedName name="Ayudante_Acabados_albañilería" localSheetId="6">#REF!</definedName>
    <definedName name="Ayudante_Acabados_albañilería" localSheetId="8">#REF!</definedName>
    <definedName name="Ayudante_Acabados_albañilería" localSheetId="10">#REF!</definedName>
    <definedName name="Ayudante_Acabados_albañilería" localSheetId="12">#REF!</definedName>
    <definedName name="Ayudante_Acabados_albañilería" localSheetId="13">#REF!</definedName>
    <definedName name="Ayudante_Acabados_albañilería">#REF!</definedName>
    <definedName name="Ayudante_Albaílería_General" localSheetId="11">#REF!</definedName>
    <definedName name="Ayudante_Albaílería_General" localSheetId="5">#REF!</definedName>
    <definedName name="Ayudante_Albaílería_General" localSheetId="7">#REF!</definedName>
    <definedName name="Ayudante_Albaílería_General" localSheetId="6">#REF!</definedName>
    <definedName name="Ayudante_Albaílería_General" localSheetId="8">#REF!</definedName>
    <definedName name="Ayudante_Albaílería_General" localSheetId="10">#REF!</definedName>
    <definedName name="Ayudante_Albaílería_General" localSheetId="12">#REF!</definedName>
    <definedName name="Ayudante_Albaílería_General" localSheetId="13">#REF!</definedName>
    <definedName name="Ayudante_Albaílería_General">#REF!</definedName>
    <definedName name="Ayudante_Carpintería" localSheetId="11">#REF!</definedName>
    <definedName name="Ayudante_Carpintería" localSheetId="5">#REF!</definedName>
    <definedName name="Ayudante_Carpintería" localSheetId="7">#REF!</definedName>
    <definedName name="Ayudante_Carpintería" localSheetId="6">#REF!</definedName>
    <definedName name="Ayudante_Carpintería" localSheetId="8">#REF!</definedName>
    <definedName name="Ayudante_Carpintería" localSheetId="10">#REF!</definedName>
    <definedName name="Ayudante_Carpintería" localSheetId="12">#REF!</definedName>
    <definedName name="Ayudante_Carpintería" localSheetId="13">#REF!</definedName>
    <definedName name="Ayudante_Carpintería">#REF!</definedName>
    <definedName name="Ayudante_Electrico" localSheetId="5">#REF!</definedName>
    <definedName name="Ayudante_Electrico" localSheetId="7">#REF!</definedName>
    <definedName name="Ayudante_Electrico" localSheetId="6">#REF!</definedName>
    <definedName name="Ayudante_Electrico" localSheetId="8">#REF!</definedName>
    <definedName name="Ayudante_Electrico" localSheetId="10">#REF!</definedName>
    <definedName name="Ayudante_Electrico" localSheetId="12">#REF!</definedName>
    <definedName name="Ayudante_Electrico">#REF!</definedName>
    <definedName name="Ayudante_Instalaciones_sanitarias" localSheetId="5">#REF!</definedName>
    <definedName name="Ayudante_Instalaciones_sanitarias" localSheetId="7">#REF!</definedName>
    <definedName name="Ayudante_Instalaciones_sanitarias" localSheetId="6">#REF!</definedName>
    <definedName name="Ayudante_Instalaciones_sanitarias" localSheetId="8">#REF!</definedName>
    <definedName name="Ayudante_Instalaciones_sanitarias" localSheetId="10">#REF!</definedName>
    <definedName name="Ayudante_Instalaciones_sanitarias" localSheetId="12">#REF!</definedName>
    <definedName name="Ayudante_Instalaciones_sanitarias">#REF!</definedName>
    <definedName name="Ayudante_Taller" localSheetId="5">#REF!</definedName>
    <definedName name="Ayudante_Taller" localSheetId="7">#REF!</definedName>
    <definedName name="Ayudante_Taller" localSheetId="6">#REF!</definedName>
    <definedName name="Ayudante_Taller" localSheetId="8">#REF!</definedName>
    <definedName name="Ayudante_Taller" localSheetId="10">#REF!</definedName>
    <definedName name="Ayudante_Taller" localSheetId="12">#REF!</definedName>
    <definedName name="Ayudante_Taller">#REF!</definedName>
    <definedName name="Ayudante_Topografo" localSheetId="5">#REF!</definedName>
    <definedName name="Ayudante_Topografo" localSheetId="7">#REF!</definedName>
    <definedName name="Ayudante_Topografo" localSheetId="6">#REF!</definedName>
    <definedName name="Ayudante_Topografo" localSheetId="8">#REF!</definedName>
    <definedName name="Ayudante_Topografo" localSheetId="10">#REF!</definedName>
    <definedName name="Ayudante_Topografo" localSheetId="12">#REF!</definedName>
    <definedName name="Ayudante_Topografo">#REF!</definedName>
    <definedName name="b" localSheetId="5">#REF!</definedName>
    <definedName name="b" localSheetId="7">#REF!</definedName>
    <definedName name="b" localSheetId="6">#REF!</definedName>
    <definedName name="b" localSheetId="8">#REF!</definedName>
    <definedName name="b" localSheetId="10">#REF!</definedName>
    <definedName name="b" localSheetId="9">#REF!</definedName>
    <definedName name="b">#REF!</definedName>
    <definedName name="BA" localSheetId="11">VLOOKUP([2]APU!#REF!,[2]AUX!#REF!,2,FALSE)</definedName>
    <definedName name="BA" localSheetId="5">VLOOKUP([2]APU!#REF!,[2]AUX!#REF!,2,FALSE)</definedName>
    <definedName name="BA" localSheetId="7">VLOOKUP([2]APU!#REF!,[2]AUX!#REF!,2,FALSE)</definedName>
    <definedName name="BA" localSheetId="6">VLOOKUP([2]APU!#REF!,[2]AUX!#REF!,2,FALSE)</definedName>
    <definedName name="BA" localSheetId="8">VLOOKUP([2]APU!#REF!,[2]AUX!#REF!,2,FALSE)</definedName>
    <definedName name="BA" localSheetId="10">VLOOKUP([2]APU!#REF!,[2]AUX!#REF!,2,FALSE)</definedName>
    <definedName name="BA" localSheetId="12">VLOOKUP([2]APU!#REF!,[2]AUX!#REF!,2,FALSE)</definedName>
    <definedName name="BA" localSheetId="13">VLOOKUP([2]APU!#REF!,[2]AUX!#REF!,2,FALSE)</definedName>
    <definedName name="BA">VLOOKUP([2]APU!#REF!,[2]AUX!#REF!,2,FALSE)</definedName>
    <definedName name="Balas_Fluorescentes_en_Acero_Galvanizado_de_1x13_W__120_V." localSheetId="11">#REF!</definedName>
    <definedName name="Balas_Fluorescentes_en_Acero_Galvanizado_de_1x13_W__120_V." localSheetId="5">#REF!</definedName>
    <definedName name="Balas_Fluorescentes_en_Acero_Galvanizado_de_1x13_W__120_V." localSheetId="7">#REF!</definedName>
    <definedName name="Balas_Fluorescentes_en_Acero_Galvanizado_de_1x13_W__120_V." localSheetId="6">#REF!</definedName>
    <definedName name="Balas_Fluorescentes_en_Acero_Galvanizado_de_1x13_W__120_V." localSheetId="8">#REF!</definedName>
    <definedName name="Balas_Fluorescentes_en_Acero_Galvanizado_de_1x13_W__120_V." localSheetId="10">#REF!</definedName>
    <definedName name="Balas_Fluorescentes_en_Acero_Galvanizado_de_1x13_W__120_V." localSheetId="12">#REF!</definedName>
    <definedName name="Balas_Fluorescentes_en_Acero_Galvanizado_de_1x13_W__120_V." localSheetId="13">#REF!</definedName>
    <definedName name="Balas_Fluorescentes_en_Acero_Galvanizado_de_1x13_W__120_V.">#REF!</definedName>
    <definedName name="Balas_Fluorescentes_en_Acero_Galvanizado_de_1x42_W__120_V." localSheetId="11">#REF!</definedName>
    <definedName name="Balas_Fluorescentes_en_Acero_Galvanizado_de_1x42_W__120_V." localSheetId="5">#REF!</definedName>
    <definedName name="Balas_Fluorescentes_en_Acero_Galvanizado_de_1x42_W__120_V." localSheetId="7">#REF!</definedName>
    <definedName name="Balas_Fluorescentes_en_Acero_Galvanizado_de_1x42_W__120_V." localSheetId="6">#REF!</definedName>
    <definedName name="Balas_Fluorescentes_en_Acero_Galvanizado_de_1x42_W__120_V." localSheetId="8">#REF!</definedName>
    <definedName name="Balas_Fluorescentes_en_Acero_Galvanizado_de_1x42_W__120_V." localSheetId="10">#REF!</definedName>
    <definedName name="Balas_Fluorescentes_en_Acero_Galvanizado_de_1x42_W__120_V." localSheetId="12">#REF!</definedName>
    <definedName name="Balas_Fluorescentes_en_Acero_Galvanizado_de_1x42_W__120_V." localSheetId="13">#REF!</definedName>
    <definedName name="Balas_Fluorescentes_en_Acero_Galvanizado_de_1x42_W__120_V.">#REF!</definedName>
    <definedName name="Balas_Fluorescentes_en_Acero_Galvanizado_de_2x26_W__120_V." localSheetId="11">#REF!</definedName>
    <definedName name="Balas_Fluorescentes_en_Acero_Galvanizado_de_2x26_W__120_V." localSheetId="5">#REF!</definedName>
    <definedName name="Balas_Fluorescentes_en_Acero_Galvanizado_de_2x26_W__120_V." localSheetId="7">#REF!</definedName>
    <definedName name="Balas_Fluorescentes_en_Acero_Galvanizado_de_2x26_W__120_V." localSheetId="6">#REF!</definedName>
    <definedName name="Balas_Fluorescentes_en_Acero_Galvanizado_de_2x26_W__120_V." localSheetId="8">#REF!</definedName>
    <definedName name="Balas_Fluorescentes_en_Acero_Galvanizado_de_2x26_W__120_V." localSheetId="10">#REF!</definedName>
    <definedName name="Balas_Fluorescentes_en_Acero_Galvanizado_de_2x26_W__120_V." localSheetId="12">#REF!</definedName>
    <definedName name="Balas_Fluorescentes_en_Acero_Galvanizado_de_2x26_W__120_V." localSheetId="13">#REF!</definedName>
    <definedName name="Balas_Fluorescentes_en_Acero_Galvanizado_de_2x26_W__120_V.">#REF!</definedName>
    <definedName name="Balde_Plastico_Negro" localSheetId="5">#REF!</definedName>
    <definedName name="Balde_Plastico_Negro" localSheetId="7">#REF!</definedName>
    <definedName name="Balde_Plastico_Negro" localSheetId="6">#REF!</definedName>
    <definedName name="Balde_Plastico_Negro" localSheetId="8">#REF!</definedName>
    <definedName name="Balde_Plastico_Negro" localSheetId="10">#REF!</definedName>
    <definedName name="Balde_Plastico_Negro" localSheetId="12">#REF!</definedName>
    <definedName name="Balde_Plastico_Negro">#REF!</definedName>
    <definedName name="Baldosa_Alfa_L1_30x30" localSheetId="5">#REF!</definedName>
    <definedName name="Baldosa_Alfa_L1_30x30" localSheetId="7">#REF!</definedName>
    <definedName name="Baldosa_Alfa_L1_30x30" localSheetId="6">#REF!</definedName>
    <definedName name="Baldosa_Alfa_L1_30x30" localSheetId="8">#REF!</definedName>
    <definedName name="Baldosa_Alfa_L1_30x30" localSheetId="10">#REF!</definedName>
    <definedName name="Baldosa_Alfa_L1_30x30" localSheetId="12">#REF!</definedName>
    <definedName name="Baldosa_Alfa_L1_30x30">#REF!</definedName>
    <definedName name="Banco_de_Ductos_de_PVC_en_1_Ø" localSheetId="5">#REF!</definedName>
    <definedName name="Banco_de_Ductos_de_PVC_en_1_Ø" localSheetId="7">#REF!</definedName>
    <definedName name="Banco_de_Ductos_de_PVC_en_1_Ø" localSheetId="6">#REF!</definedName>
    <definedName name="Banco_de_Ductos_de_PVC_en_1_Ø" localSheetId="8">#REF!</definedName>
    <definedName name="Banco_de_Ductos_de_PVC_en_1_Ø" localSheetId="10">#REF!</definedName>
    <definedName name="Banco_de_Ductos_de_PVC_en_1_Ø" localSheetId="12">#REF!</definedName>
    <definedName name="Banco_de_Ductos_de_PVC_en_1_Ø">#REF!</definedName>
    <definedName name="Banco_de_Ductos_de_PVC_en_2_Ø" localSheetId="5">#REF!</definedName>
    <definedName name="Banco_de_Ductos_de_PVC_en_2_Ø" localSheetId="7">#REF!</definedName>
    <definedName name="Banco_de_Ductos_de_PVC_en_2_Ø" localSheetId="6">#REF!</definedName>
    <definedName name="Banco_de_Ductos_de_PVC_en_2_Ø" localSheetId="8">#REF!</definedName>
    <definedName name="Banco_de_Ductos_de_PVC_en_2_Ø" localSheetId="10">#REF!</definedName>
    <definedName name="Banco_de_Ductos_de_PVC_en_2_Ø" localSheetId="12">#REF!</definedName>
    <definedName name="Banco_de_Ductos_de_PVC_en_2_Ø">#REF!</definedName>
    <definedName name="Bandeja_de_Fibra_Optica_de_12_Puertos" localSheetId="5">#REF!</definedName>
    <definedName name="Bandeja_de_Fibra_Optica_de_12_Puertos" localSheetId="7">#REF!</definedName>
    <definedName name="Bandeja_de_Fibra_Optica_de_12_Puertos" localSheetId="6">#REF!</definedName>
    <definedName name="Bandeja_de_Fibra_Optica_de_12_Puertos" localSheetId="8">#REF!</definedName>
    <definedName name="Bandeja_de_Fibra_Optica_de_12_Puertos" localSheetId="10">#REF!</definedName>
    <definedName name="Bandeja_de_Fibra_Optica_de_12_Puertos" localSheetId="12">#REF!</definedName>
    <definedName name="Bandeja_de_Fibra_Optica_de_12_Puertos">#REF!</definedName>
    <definedName name="Barniz_vitriflex" localSheetId="5">#REF!</definedName>
    <definedName name="Barniz_vitriflex" localSheetId="7">#REF!</definedName>
    <definedName name="Barniz_vitriflex" localSheetId="6">#REF!</definedName>
    <definedName name="Barniz_vitriflex" localSheetId="8">#REF!</definedName>
    <definedName name="Barniz_vitriflex" localSheetId="10">#REF!</definedName>
    <definedName name="Barniz_vitriflex" localSheetId="12">#REF!</definedName>
    <definedName name="Barniz_vitriflex">#REF!</definedName>
    <definedName name="Barra_de_Seguridad_AI_Ref._5724" localSheetId="5">#REF!</definedName>
    <definedName name="Barra_de_Seguridad_AI_Ref._5724" localSheetId="7">#REF!</definedName>
    <definedName name="Barra_de_Seguridad_AI_Ref._5724" localSheetId="6">#REF!</definedName>
    <definedName name="Barra_de_Seguridad_AI_Ref._5724" localSheetId="8">#REF!</definedName>
    <definedName name="Barra_de_Seguridad_AI_Ref._5724" localSheetId="10">#REF!</definedName>
    <definedName name="Barra_de_Seguridad_AI_Ref._5724" localSheetId="12">#REF!</definedName>
    <definedName name="Barra_de_Seguridad_AI_Ref._5724">#REF!</definedName>
    <definedName name="Barra_de_Seguridad_AI_Ref._5770" localSheetId="5">#REF!</definedName>
    <definedName name="Barra_de_Seguridad_AI_Ref._5770" localSheetId="7">#REF!</definedName>
    <definedName name="Barra_de_Seguridad_AI_Ref._5770" localSheetId="6">#REF!</definedName>
    <definedName name="Barra_de_Seguridad_AI_Ref._5770" localSheetId="8">#REF!</definedName>
    <definedName name="Barra_de_Seguridad_AI_Ref._5770" localSheetId="10">#REF!</definedName>
    <definedName name="Barra_de_Seguridad_AI_Ref._5770" localSheetId="12">#REF!</definedName>
    <definedName name="Barra_de_Seguridad_AI_Ref._5770">#REF!</definedName>
    <definedName name="Base_en_recebo_B___200" localSheetId="5">#REF!</definedName>
    <definedName name="Base_en_recebo_B___200" localSheetId="7">#REF!</definedName>
    <definedName name="Base_en_recebo_B___200" localSheetId="6">#REF!</definedName>
    <definedName name="Base_en_recebo_B___200" localSheetId="8">#REF!</definedName>
    <definedName name="Base_en_recebo_B___200" localSheetId="10">#REF!</definedName>
    <definedName name="Base_en_recebo_B___200" localSheetId="12">#REF!</definedName>
    <definedName name="Base_en_recebo_B___200">#REF!</definedName>
    <definedName name="Base_granular" localSheetId="5">#REF!</definedName>
    <definedName name="Base_granular" localSheetId="7">#REF!</definedName>
    <definedName name="Base_granular" localSheetId="6">#REF!</definedName>
    <definedName name="Base_granular" localSheetId="8">#REF!</definedName>
    <definedName name="Base_granular" localSheetId="10">#REF!</definedName>
    <definedName name="Base_granular" localSheetId="12">#REF!</definedName>
    <definedName name="Base_granular">#REF!</definedName>
    <definedName name="Bateas" localSheetId="5">#REF!</definedName>
    <definedName name="Bateas" localSheetId="7">#REF!</definedName>
    <definedName name="Bateas" localSheetId="6">#REF!</definedName>
    <definedName name="Bateas" localSheetId="8">#REF!</definedName>
    <definedName name="Bateas" localSheetId="10">#REF!</definedName>
    <definedName name="Bateas" localSheetId="12">#REF!</definedName>
    <definedName name="Bateas">#REF!</definedName>
    <definedName name="BB" localSheetId="11">SUMIF([2]APU!#REF!,[2]APU!#REF!,[2]APU!D$1:D$65536)+SUMIF([2]APU!#REF!,[2]APU!#REF!&amp;"6I",[2]APU!E$1:E$65536)</definedName>
    <definedName name="BB" localSheetId="5">SUMIF([2]APU!#REF!,[2]APU!#REF!,[2]APU!D$1:D$65536)+SUMIF([2]APU!#REF!,[2]APU!#REF!&amp;"6I",[2]APU!E$1:E$65536)</definedName>
    <definedName name="BB" localSheetId="7">SUMIF([2]APU!#REF!,[2]APU!#REF!,[2]APU!D$1:D$65536)+SUMIF([2]APU!#REF!,[2]APU!#REF!&amp;"6I",[2]APU!E$1:E$65536)</definedName>
    <definedName name="BB" localSheetId="6">SUMIF([2]APU!#REF!,[2]APU!#REF!,[2]APU!D$1:D$65536)+SUMIF([2]APU!#REF!,[2]APU!#REF!&amp;"6I",[2]APU!E$1:E$65536)</definedName>
    <definedName name="BB" localSheetId="8">SUMIF([2]APU!#REF!,[2]APU!#REF!,[2]APU!D$1:D$65536)+SUMIF([2]APU!#REF!,[2]APU!#REF!&amp;"6I",[2]APU!E$1:E$65536)</definedName>
    <definedName name="BB" localSheetId="10">SUMIF([2]APU!#REF!,[2]APU!#REF!,[2]APU!D$1:D$65536)+SUMIF([2]APU!#REF!,[2]APU!#REF!&amp;"6I",[2]APU!E$1:E$65536)</definedName>
    <definedName name="BB" localSheetId="12">SUMIF([2]APU!#REF!,[2]APU!#REF!,[2]APU!D$1:D$65536)+SUMIF([2]APU!#REF!,[2]APU!#REF!&amp;"6I",[2]APU!E$1:E$65536)</definedName>
    <definedName name="BB" localSheetId="13">SUMIF([2]APU!#REF!,[2]APU!#REF!,[2]APU!D$1:D$65536)+SUMIF([2]APU!#REF!,[2]APU!#REF!&amp;"6I",[2]APU!E$1:E$65536)</definedName>
    <definedName name="BB">SUMIF([2]APU!#REF!,[2]APU!#REF!,[2]APU!D$1:D$65536)+SUMIF([2]APU!#REF!,[2]APU!#REF!&amp;"6I",[2]APU!E$1:E$65536)</definedName>
    <definedName name="BC" localSheetId="11">VLOOKUP([2]APU!#REF!,[2]INS!#REF!,5,FALSE)</definedName>
    <definedName name="BC" localSheetId="5">VLOOKUP([2]APU!#REF!,[2]INS!#REF!,5,FALSE)</definedName>
    <definedName name="BC" localSheetId="7">VLOOKUP([2]APU!#REF!,[2]INS!#REF!,5,FALSE)</definedName>
    <definedName name="BC" localSheetId="6">VLOOKUP([2]APU!#REF!,[2]INS!#REF!,5,FALSE)</definedName>
    <definedName name="BC" localSheetId="8">VLOOKUP([2]APU!#REF!,[2]INS!#REF!,5,FALSE)</definedName>
    <definedName name="BC" localSheetId="10">VLOOKUP([2]APU!#REF!,[2]INS!#REF!,5,FALSE)</definedName>
    <definedName name="BC" localSheetId="12">VLOOKUP([2]APU!#REF!,[2]INS!#REF!,5,FALSE)</definedName>
    <definedName name="BC" localSheetId="13">VLOOKUP([2]APU!#REF!,[2]INS!#REF!,5,FALSE)</definedName>
    <definedName name="BC">VLOOKUP([2]APU!#REF!,[2]INS!#REF!,5,FALSE)</definedName>
    <definedName name="BD" localSheetId="11">VLOOKUP([2]APU!#REF!,[2]APU!#REF!,2,FALSE)</definedName>
    <definedName name="BD" localSheetId="5">VLOOKUP([2]APU!#REF!,[2]APU!#REF!,2,FALSE)</definedName>
    <definedName name="BD" localSheetId="7">VLOOKUP([2]APU!#REF!,[2]APU!#REF!,2,FALSE)</definedName>
    <definedName name="BD" localSheetId="6">VLOOKUP([2]APU!#REF!,[2]APU!#REF!,2,FALSE)</definedName>
    <definedName name="BD" localSheetId="8">VLOOKUP([2]APU!#REF!,[2]APU!#REF!,2,FALSE)</definedName>
    <definedName name="BD" localSheetId="10">VLOOKUP([2]APU!#REF!,[2]APU!#REF!,2,FALSE)</definedName>
    <definedName name="BD" localSheetId="12">VLOOKUP([2]APU!#REF!,[2]APU!#REF!,2,FALSE)</definedName>
    <definedName name="BD" localSheetId="13">VLOOKUP([2]APU!#REF!,[2]APU!#REF!,2,FALSE)</definedName>
    <definedName name="BD">VLOOKUP([2]APU!#REF!,[2]APU!#REF!,2,FALSE)</definedName>
    <definedName name="BE">VLOOKUP([2]APU!$C1,[2]APU!$G$1:$L$65536,3,FALSE)*[2]APU!$G1</definedName>
    <definedName name="Bebederos_para_parque" localSheetId="11">#REF!</definedName>
    <definedName name="Bebederos_para_parque" localSheetId="5">#REF!</definedName>
    <definedName name="Bebederos_para_parque" localSheetId="7">#REF!</definedName>
    <definedName name="Bebederos_para_parque" localSheetId="6">#REF!</definedName>
    <definedName name="Bebederos_para_parque" localSheetId="8">#REF!</definedName>
    <definedName name="Bebederos_para_parque" localSheetId="10">#REF!</definedName>
    <definedName name="Bebederos_para_parque" localSheetId="12">#REF!</definedName>
    <definedName name="Bebederos_para_parque" localSheetId="13">#REF!</definedName>
    <definedName name="Bebederos_para_parque">#REF!</definedName>
    <definedName name="Bicicletero" localSheetId="11">#REF!</definedName>
    <definedName name="Bicicletero" localSheetId="5">#REF!</definedName>
    <definedName name="Bicicletero" localSheetId="7">#REF!</definedName>
    <definedName name="Bicicletero" localSheetId="6">#REF!</definedName>
    <definedName name="Bicicletero" localSheetId="8">#REF!</definedName>
    <definedName name="Bicicletero" localSheetId="10">#REF!</definedName>
    <definedName name="Bicicletero" localSheetId="12">#REF!</definedName>
    <definedName name="Bicicletero" localSheetId="13">#REF!</definedName>
    <definedName name="Bicicletero">#REF!</definedName>
    <definedName name="Bisagra_aluminio_Extruído_3" localSheetId="11">#REF!</definedName>
    <definedName name="Bisagra_aluminio_Extruído_3" localSheetId="5">#REF!</definedName>
    <definedName name="Bisagra_aluminio_Extruído_3" localSheetId="7">#REF!</definedName>
    <definedName name="Bisagra_aluminio_Extruído_3" localSheetId="6">#REF!</definedName>
    <definedName name="Bisagra_aluminio_Extruído_3" localSheetId="8">#REF!</definedName>
    <definedName name="Bisagra_aluminio_Extruído_3" localSheetId="10">#REF!</definedName>
    <definedName name="Bisagra_aluminio_Extruído_3" localSheetId="12">#REF!</definedName>
    <definedName name="Bisagra_aluminio_Extruído_3" localSheetId="13">#REF!</definedName>
    <definedName name="Bisagra_aluminio_Extruído_3">#REF!</definedName>
    <definedName name="Bisagra_común_de_3" localSheetId="5">#REF!</definedName>
    <definedName name="Bisagra_común_de_3" localSheetId="7">#REF!</definedName>
    <definedName name="Bisagra_común_de_3" localSheetId="6">#REF!</definedName>
    <definedName name="Bisagra_común_de_3" localSheetId="8">#REF!</definedName>
    <definedName name="Bisagra_común_de_3" localSheetId="10">#REF!</definedName>
    <definedName name="Bisagra_común_de_3">#REF!</definedName>
    <definedName name="Bombas_de_Incendio" localSheetId="5">#REF!</definedName>
    <definedName name="Bombas_de_Incendio" localSheetId="7">#REF!</definedName>
    <definedName name="Bombas_de_Incendio" localSheetId="6">#REF!</definedName>
    <definedName name="Bombas_de_Incendio" localSheetId="8">#REF!</definedName>
    <definedName name="Bombas_de_Incendio" localSheetId="10">#REF!</definedName>
    <definedName name="Bombas_de_Incendio">#REF!</definedName>
    <definedName name="Bombas_de_Suministro_Pre_Ensambladas" localSheetId="5">#REF!</definedName>
    <definedName name="Bombas_de_Suministro_Pre_Ensambladas" localSheetId="7">#REF!</definedName>
    <definedName name="Bombas_de_Suministro_Pre_Ensambladas" localSheetId="6">#REF!</definedName>
    <definedName name="Bombas_de_Suministro_Pre_Ensambladas" localSheetId="8">#REF!</definedName>
    <definedName name="Bombas_de_Suministro_Pre_Ensambladas" localSheetId="10">#REF!</definedName>
    <definedName name="Bombas_de_Suministro_Pre_Ensambladas" localSheetId="12">#REF!</definedName>
    <definedName name="Bombas_de_Suministro_Pre_Ensambladas">#REF!</definedName>
    <definedName name="Bombas_sum_seg_espec" localSheetId="5">#REF!</definedName>
    <definedName name="Bombas_sum_seg_espec" localSheetId="7">#REF!</definedName>
    <definedName name="Bombas_sum_seg_espec" localSheetId="6">#REF!</definedName>
    <definedName name="Bombas_sum_seg_espec" localSheetId="8">#REF!</definedName>
    <definedName name="Bombas_sum_seg_espec" localSheetId="10">#REF!</definedName>
    <definedName name="Bombas_sum_seg_espec" localSheetId="12">#REF!</definedName>
    <definedName name="Bombas_sum_seg_espec">#REF!</definedName>
    <definedName name="Bombas_Sumergibles" localSheetId="5">#REF!</definedName>
    <definedName name="Bombas_Sumergibles" localSheetId="7">#REF!</definedName>
    <definedName name="Bombas_Sumergibles" localSheetId="6">#REF!</definedName>
    <definedName name="Bombas_Sumergibles" localSheetId="8">#REF!</definedName>
    <definedName name="Bombas_Sumergibles" localSheetId="10">#REF!</definedName>
    <definedName name="Bombas_Sumergibles" localSheetId="12">#REF!</definedName>
    <definedName name="Bombas_Sumergibles">#REF!</definedName>
    <definedName name="Bombas_Sumergibles_Según_Especificacion" localSheetId="5">#REF!</definedName>
    <definedName name="Bombas_Sumergibles_Según_Especificacion" localSheetId="7">#REF!</definedName>
    <definedName name="Bombas_Sumergibles_Según_Especificacion" localSheetId="6">#REF!</definedName>
    <definedName name="Bombas_Sumergibles_Según_Especificacion" localSheetId="8">#REF!</definedName>
    <definedName name="Bombas_Sumergibles_Según_Especificacion" localSheetId="10">#REF!</definedName>
    <definedName name="Bombas_Sumergibles_Según_Especificacion" localSheetId="12">#REF!</definedName>
    <definedName name="Bombas_Sumergibles_Según_Especificacion">#REF!</definedName>
    <definedName name="Bordillo_en_concreto_e__15.H_0_40_para_jardineras_y_otros" localSheetId="5">#REF!</definedName>
    <definedName name="Bordillo_en_concreto_e__15.H_0_40_para_jardineras_y_otros" localSheetId="7">#REF!</definedName>
    <definedName name="Bordillo_en_concreto_e__15.H_0_40_para_jardineras_y_otros" localSheetId="6">#REF!</definedName>
    <definedName name="Bordillo_en_concreto_e__15.H_0_40_para_jardineras_y_otros" localSheetId="8">#REF!</definedName>
    <definedName name="Bordillo_en_concreto_e__15.H_0_40_para_jardineras_y_otros" localSheetId="10">#REF!</definedName>
    <definedName name="Bordillo_en_concreto_e__15.H_0_40_para_jardineras_y_otros" localSheetId="12">#REF!</definedName>
    <definedName name="Bordillo_en_concreto_e__15.H_0_40_para_jardineras_y_otros">#REF!</definedName>
    <definedName name="Bordillo_Jardineras_en_circulaciones_y_patio__en_concreto_e__15._Anden" localSheetId="5">#REF!</definedName>
    <definedName name="Bordillo_Jardineras_en_circulaciones_y_patio__en_concreto_e__15._Anden" localSheetId="7">#REF!</definedName>
    <definedName name="Bordillo_Jardineras_en_circulaciones_y_patio__en_concreto_e__15._Anden" localSheetId="6">#REF!</definedName>
    <definedName name="Bordillo_Jardineras_en_circulaciones_y_patio__en_concreto_e__15._Anden" localSheetId="8">#REF!</definedName>
    <definedName name="Bordillo_Jardineras_en_circulaciones_y_patio__en_concreto_e__15._Anden" localSheetId="10">#REF!</definedName>
    <definedName name="Bordillo_Jardineras_en_circulaciones_y_patio__en_concreto_e__15._Anden" localSheetId="12">#REF!</definedName>
    <definedName name="Bordillo_Jardineras_en_circulaciones_y_patio__en_concreto_e__15._Anden">#REF!</definedName>
    <definedName name="Bordillo_prefabricados_tipo_A___70" localSheetId="5">#REF!</definedName>
    <definedName name="Bordillo_prefabricados_tipo_A___70" localSheetId="7">#REF!</definedName>
    <definedName name="Bordillo_prefabricados_tipo_A___70" localSheetId="6">#REF!</definedName>
    <definedName name="Bordillo_prefabricados_tipo_A___70" localSheetId="8">#REF!</definedName>
    <definedName name="Bordillo_prefabricados_tipo_A___70" localSheetId="10">#REF!</definedName>
    <definedName name="Bordillo_prefabricados_tipo_A___70" localSheetId="12">#REF!</definedName>
    <definedName name="Bordillo_prefabricados_tipo_A___70">#REF!</definedName>
    <definedName name="Brazo_Hidráulico_Dorma__4" localSheetId="5">#REF!</definedName>
    <definedName name="Brazo_Hidráulico_Dorma__4" localSheetId="7">#REF!</definedName>
    <definedName name="Brazo_Hidráulico_Dorma__4" localSheetId="6">#REF!</definedName>
    <definedName name="Brazo_Hidráulico_Dorma__4" localSheetId="8">#REF!</definedName>
    <definedName name="Brazo_Hidráulico_Dorma__4" localSheetId="10">#REF!</definedName>
    <definedName name="Brazo_Hidráulico_Dorma__4" localSheetId="12">#REF!</definedName>
    <definedName name="Brazo_Hidráulico_Dorma__4">#REF!</definedName>
    <definedName name="Breaker_Tipo_Enchufable_de_1x20A_10KA" localSheetId="5">#REF!</definedName>
    <definedName name="Breaker_Tipo_Enchufable_de_1x20A_10KA" localSheetId="7">#REF!</definedName>
    <definedName name="Breaker_Tipo_Enchufable_de_1x20A_10KA" localSheetId="6">#REF!</definedName>
    <definedName name="Breaker_Tipo_Enchufable_de_1x20A_10KA" localSheetId="8">#REF!</definedName>
    <definedName name="Breaker_Tipo_Enchufable_de_1x20A_10KA" localSheetId="10">#REF!</definedName>
    <definedName name="Breaker_Tipo_Enchufable_de_1x20A_10KA" localSheetId="12">#REF!</definedName>
    <definedName name="Breaker_Tipo_Enchufable_de_1x20A_10KA">#REF!</definedName>
    <definedName name="Breaker_Tipo_Enchufable_de_3x20A_10KA" localSheetId="5">#REF!</definedName>
    <definedName name="Breaker_Tipo_Enchufable_de_3x20A_10KA" localSheetId="7">#REF!</definedName>
    <definedName name="Breaker_Tipo_Enchufable_de_3x20A_10KA" localSheetId="6">#REF!</definedName>
    <definedName name="Breaker_Tipo_Enchufable_de_3x20A_10KA" localSheetId="8">#REF!</definedName>
    <definedName name="Breaker_Tipo_Enchufable_de_3x20A_10KA" localSheetId="10">#REF!</definedName>
    <definedName name="Breaker_Tipo_Enchufable_de_3x20A_10KA" localSheetId="12">#REF!</definedName>
    <definedName name="Breaker_Tipo_Enchufable_de_3x20A_10KA">#REF!</definedName>
    <definedName name="Breaker_Tipo_Enchufable_de_3x30A_10KA" localSheetId="5">#REF!</definedName>
    <definedName name="Breaker_Tipo_Enchufable_de_3x30A_10KA" localSheetId="7">#REF!</definedName>
    <definedName name="Breaker_Tipo_Enchufable_de_3x30A_10KA" localSheetId="6">#REF!</definedName>
    <definedName name="Breaker_Tipo_Enchufable_de_3x30A_10KA" localSheetId="8">#REF!</definedName>
    <definedName name="Breaker_Tipo_Enchufable_de_3x30A_10KA" localSheetId="10">#REF!</definedName>
    <definedName name="Breaker_Tipo_Enchufable_de_3x30A_10KA" localSheetId="12">#REF!</definedName>
    <definedName name="Breaker_Tipo_Enchufable_de_3x30A_10KA">#REF!</definedName>
    <definedName name="Breaker_Tipo_Enchufable_de_3x80A_25KA" localSheetId="5">#REF!</definedName>
    <definedName name="Breaker_Tipo_Enchufable_de_3x80A_25KA" localSheetId="7">#REF!</definedName>
    <definedName name="Breaker_Tipo_Enchufable_de_3x80A_25KA" localSheetId="6">#REF!</definedName>
    <definedName name="Breaker_Tipo_Enchufable_de_3x80A_25KA" localSheetId="8">#REF!</definedName>
    <definedName name="Breaker_Tipo_Enchufable_de_3x80A_25KA" localSheetId="10">#REF!</definedName>
    <definedName name="Breaker_Tipo_Enchufable_de_3x80A_25KA" localSheetId="12">#REF!</definedName>
    <definedName name="Breaker_Tipo_Enchufable_de_3x80A_25KA">#REF!</definedName>
    <definedName name="Brida_Roscada_Acero_X_150_PSI_2" localSheetId="5">#REF!</definedName>
    <definedName name="Brida_Roscada_Acero_X_150_PSI_2" localSheetId="7">#REF!</definedName>
    <definedName name="Brida_Roscada_Acero_X_150_PSI_2" localSheetId="6">#REF!</definedName>
    <definedName name="Brida_Roscada_Acero_X_150_PSI_2" localSheetId="8">#REF!</definedName>
    <definedName name="Brida_Roscada_Acero_X_150_PSI_2" localSheetId="10">#REF!</definedName>
    <definedName name="Brida_Roscada_Acero_X_150_PSI_2" localSheetId="12">#REF!</definedName>
    <definedName name="Brida_Roscada_Acero_X_150_PSI_2">#REF!</definedName>
    <definedName name="Brida_Roscada_Acero_X_150_PSI_3" localSheetId="5">#REF!</definedName>
    <definedName name="Brida_Roscada_Acero_X_150_PSI_3" localSheetId="7">#REF!</definedName>
    <definedName name="Brida_Roscada_Acero_X_150_PSI_3" localSheetId="6">#REF!</definedName>
    <definedName name="Brida_Roscada_Acero_X_150_PSI_3" localSheetId="8">#REF!</definedName>
    <definedName name="Brida_Roscada_Acero_X_150_PSI_3" localSheetId="10">#REF!</definedName>
    <definedName name="Brida_Roscada_Acero_X_150_PSI_3" localSheetId="12">#REF!</definedName>
    <definedName name="Brida_Roscada_Acero_X_150_PSI_3">#REF!</definedName>
    <definedName name="Brocha_de_cerda_4" localSheetId="5">#REF!</definedName>
    <definedName name="Brocha_de_cerda_4" localSheetId="7">#REF!</definedName>
    <definedName name="Brocha_de_cerda_4" localSheetId="6">#REF!</definedName>
    <definedName name="Brocha_de_cerda_4" localSheetId="8">#REF!</definedName>
    <definedName name="Brocha_de_cerda_4" localSheetId="10">#REF!</definedName>
    <definedName name="Brocha_de_cerda_4" localSheetId="12">#REF!</definedName>
    <definedName name="Brocha_de_cerda_4">#REF!</definedName>
    <definedName name="Cable_Aluminio_Aislado_P.V.C._1_0_AWG" localSheetId="5">#REF!</definedName>
    <definedName name="Cable_Aluminio_Aislado_P.V.C._1_0_AWG" localSheetId="7">#REF!</definedName>
    <definedName name="Cable_Aluminio_Aislado_P.V.C._1_0_AWG" localSheetId="6">#REF!</definedName>
    <definedName name="Cable_Aluminio_Aislado_P.V.C._1_0_AWG" localSheetId="8">#REF!</definedName>
    <definedName name="Cable_Aluminio_Aislado_P.V.C._1_0_AWG" localSheetId="10">#REF!</definedName>
    <definedName name="Cable_Aluminio_Aislado_P.V.C._1_0_AWG" localSheetId="12">#REF!</definedName>
    <definedName name="Cable_Aluminio_Aislado_P.V.C._1_0_AWG">#REF!</definedName>
    <definedName name="Cable_Aluminio_Aislado_P.V.C._2_0_AWG" localSheetId="5">#REF!</definedName>
    <definedName name="Cable_Aluminio_Aislado_P.V.C._2_0_AWG" localSheetId="7">#REF!</definedName>
    <definedName name="Cable_Aluminio_Aislado_P.V.C._2_0_AWG" localSheetId="6">#REF!</definedName>
    <definedName name="Cable_Aluminio_Aislado_P.V.C._2_0_AWG" localSheetId="8">#REF!</definedName>
    <definedName name="Cable_Aluminio_Aislado_P.V.C._2_0_AWG" localSheetId="10">#REF!</definedName>
    <definedName name="Cable_Aluminio_Aislado_P.V.C._2_0_AWG" localSheetId="12">#REF!</definedName>
    <definedName name="Cable_Aluminio_Aislado_P.V.C._2_0_AWG">#REF!</definedName>
    <definedName name="Cable_Telefonico_de_20_Pares" localSheetId="5">#REF!</definedName>
    <definedName name="Cable_Telefonico_de_20_Pares" localSheetId="7">#REF!</definedName>
    <definedName name="Cable_Telefonico_de_20_Pares" localSheetId="6">#REF!</definedName>
    <definedName name="Cable_Telefonico_de_20_Pares" localSheetId="8">#REF!</definedName>
    <definedName name="Cable_Telefonico_de_20_Pares" localSheetId="10">#REF!</definedName>
    <definedName name="Cable_Telefonico_de_20_Pares" localSheetId="12">#REF!</definedName>
    <definedName name="Cable_Telefonico_de_20_Pares">#REF!</definedName>
    <definedName name="Cable_teléfonos_2_Pares" localSheetId="5">#REF!</definedName>
    <definedName name="Cable_teléfonos_2_Pares" localSheetId="7">#REF!</definedName>
    <definedName name="Cable_teléfonos_2_Pares" localSheetId="6">#REF!</definedName>
    <definedName name="Cable_teléfonos_2_Pares" localSheetId="8">#REF!</definedName>
    <definedName name="Cable_teléfonos_2_Pares" localSheetId="10">#REF!</definedName>
    <definedName name="Cable_teléfonos_2_Pares" localSheetId="12">#REF!</definedName>
    <definedName name="Cable_teléfonos_2_Pares">#REF!</definedName>
    <definedName name="Cable_UTP_4_Pares_Cat._5E" localSheetId="5">#REF!</definedName>
    <definedName name="Cable_UTP_4_Pares_Cat._5E" localSheetId="7">#REF!</definedName>
    <definedName name="Cable_UTP_4_Pares_Cat._5E" localSheetId="6">#REF!</definedName>
    <definedName name="Cable_UTP_4_Pares_Cat._5E" localSheetId="8">#REF!</definedName>
    <definedName name="Cable_UTP_4_Pares_Cat._5E" localSheetId="10">#REF!</definedName>
    <definedName name="Cable_UTP_4_Pares_Cat._5E" localSheetId="12">#REF!</definedName>
    <definedName name="Cable_UTP_4_Pares_Cat._5E">#REF!</definedName>
    <definedName name="Caja_de_Paso_en_Mamposteria_de_40x40_cm." localSheetId="5">#REF!</definedName>
    <definedName name="Caja_de_Paso_en_Mamposteria_de_40x40_cm." localSheetId="7">#REF!</definedName>
    <definedName name="Caja_de_Paso_en_Mamposteria_de_40x40_cm." localSheetId="6">#REF!</definedName>
    <definedName name="Caja_de_Paso_en_Mamposteria_de_40x40_cm." localSheetId="8">#REF!</definedName>
    <definedName name="Caja_de_Paso_en_Mamposteria_de_40x40_cm." localSheetId="10">#REF!</definedName>
    <definedName name="Caja_de_Paso_en_Mamposteria_de_40x40_cm." localSheetId="12">#REF!</definedName>
    <definedName name="Caja_de_Paso_en_Mamposteria_de_40x40_cm.">#REF!</definedName>
    <definedName name="Caja_de_Paso_Metalicas_de_10x10_cm." localSheetId="5">#REF!</definedName>
    <definedName name="Caja_de_Paso_Metalicas_de_10x10_cm." localSheetId="7">#REF!</definedName>
    <definedName name="Caja_de_Paso_Metalicas_de_10x10_cm." localSheetId="6">#REF!</definedName>
    <definedName name="Caja_de_Paso_Metalicas_de_10x10_cm." localSheetId="8">#REF!</definedName>
    <definedName name="Caja_de_Paso_Metalicas_de_10x10_cm." localSheetId="10">#REF!</definedName>
    <definedName name="Caja_de_Paso_Metalicas_de_10x10_cm." localSheetId="12">#REF!</definedName>
    <definedName name="Caja_de_Paso_Metalicas_de_10x10_cm.">#REF!</definedName>
    <definedName name="Caja_de_Paso_Metalicas_de_20x20_cm." localSheetId="5">#REF!</definedName>
    <definedName name="Caja_de_Paso_Metalicas_de_20x20_cm." localSheetId="7">#REF!</definedName>
    <definedName name="Caja_de_Paso_Metalicas_de_20x20_cm." localSheetId="6">#REF!</definedName>
    <definedName name="Caja_de_Paso_Metalicas_de_20x20_cm." localSheetId="8">#REF!</definedName>
    <definedName name="Caja_de_Paso_Metalicas_de_20x20_cm." localSheetId="10">#REF!</definedName>
    <definedName name="Caja_de_Paso_Metalicas_de_20x20_cm." localSheetId="12">#REF!</definedName>
    <definedName name="Caja_de_Paso_Metalicas_de_20x20_cm.">#REF!</definedName>
    <definedName name="Caja_Galvanizada_5800" localSheetId="5">#REF!</definedName>
    <definedName name="Caja_Galvanizada_5800" localSheetId="7">#REF!</definedName>
    <definedName name="Caja_Galvanizada_5800" localSheetId="6">#REF!</definedName>
    <definedName name="Caja_Galvanizada_5800" localSheetId="8">#REF!</definedName>
    <definedName name="Caja_Galvanizada_5800" localSheetId="10">#REF!</definedName>
    <definedName name="Caja_Galvanizada_5800" localSheetId="12">#REF!</definedName>
    <definedName name="Caja_Galvanizada_5800">#REF!</definedName>
    <definedName name="Caja_para_Taco_100_a_4_circuitos" localSheetId="5">#REF!</definedName>
    <definedName name="Caja_para_Taco_100_a_4_circuitos" localSheetId="7">#REF!</definedName>
    <definedName name="Caja_para_Taco_100_a_4_circuitos" localSheetId="6">#REF!</definedName>
    <definedName name="Caja_para_Taco_100_a_4_circuitos" localSheetId="8">#REF!</definedName>
    <definedName name="Caja_para_Taco_100_a_4_circuitos" localSheetId="10">#REF!</definedName>
    <definedName name="Caja_para_Taco_100_a_4_circuitos" localSheetId="12">#REF!</definedName>
    <definedName name="Caja_para_Taco_100_a_4_circuitos">#REF!</definedName>
    <definedName name="Cajas_de_Inspeccion__N._CODENSA__AP_280" localSheetId="5">#REF!</definedName>
    <definedName name="Cajas_de_Inspeccion__N._CODENSA__AP_280" localSheetId="7">#REF!</definedName>
    <definedName name="Cajas_de_Inspeccion__N._CODENSA__AP_280" localSheetId="6">#REF!</definedName>
    <definedName name="Cajas_de_Inspeccion__N._CODENSA__AP_280" localSheetId="8">#REF!</definedName>
    <definedName name="Cajas_de_Inspeccion__N._CODENSA__AP_280" localSheetId="10">#REF!</definedName>
    <definedName name="Cajas_de_Inspeccion__N._CODENSA__AP_280" localSheetId="12">#REF!</definedName>
    <definedName name="Cajas_de_Inspeccion__N._CODENSA__AP_280">#REF!</definedName>
    <definedName name="Cajas_de_Inspeccion__N._CODENSA__CS_274" localSheetId="5">#REF!</definedName>
    <definedName name="Cajas_de_Inspeccion__N._CODENSA__CS_274" localSheetId="7">#REF!</definedName>
    <definedName name="Cajas_de_Inspeccion__N._CODENSA__CS_274" localSheetId="6">#REF!</definedName>
    <definedName name="Cajas_de_Inspeccion__N._CODENSA__CS_274" localSheetId="8">#REF!</definedName>
    <definedName name="Cajas_de_Inspeccion__N._CODENSA__CS_274" localSheetId="10">#REF!</definedName>
    <definedName name="Cajas_de_Inspeccion__N._CODENSA__CS_274" localSheetId="12">#REF!</definedName>
    <definedName name="Cajas_de_Inspeccion__N._CODENSA__CS_274">#REF!</definedName>
    <definedName name="Cajas_de_Inspeccion_Según_N._CODENSA_C8_276" localSheetId="5">#REF!</definedName>
    <definedName name="Cajas_de_Inspeccion_Según_N._CODENSA_C8_276" localSheetId="7">#REF!</definedName>
    <definedName name="Cajas_de_Inspeccion_Según_N._CODENSA_C8_276" localSheetId="6">#REF!</definedName>
    <definedName name="Cajas_de_Inspeccion_Según_N._CODENSA_C8_276" localSheetId="8">#REF!</definedName>
    <definedName name="Cajas_de_Inspeccion_Según_N._CODENSA_C8_276" localSheetId="10">#REF!</definedName>
    <definedName name="Cajas_de_Inspeccion_Según_N._CODENSA_C8_276" localSheetId="12">#REF!</definedName>
    <definedName name="Cajas_de_Inspeccion_Según_N._CODENSA_C8_276">#REF!</definedName>
    <definedName name="Cajillas_Medidores_1_1_2" localSheetId="5">#REF!</definedName>
    <definedName name="Cajillas_Medidores_1_1_2" localSheetId="7">#REF!</definedName>
    <definedName name="Cajillas_Medidores_1_1_2" localSheetId="6">#REF!</definedName>
    <definedName name="Cajillas_Medidores_1_1_2" localSheetId="8">#REF!</definedName>
    <definedName name="Cajillas_Medidores_1_1_2" localSheetId="10">#REF!</definedName>
    <definedName name="Cajillas_Medidores_1_1_2" localSheetId="12">#REF!</definedName>
    <definedName name="Cajillas_Medidores_1_1_2">#REF!</definedName>
    <definedName name="Calado_Ceramico_20x20" localSheetId="5">#REF!</definedName>
    <definedName name="Calado_Ceramico_20x20" localSheetId="7">#REF!</definedName>
    <definedName name="Calado_Ceramico_20x20" localSheetId="6">#REF!</definedName>
    <definedName name="Calado_Ceramico_20x20" localSheetId="8">#REF!</definedName>
    <definedName name="Calado_Ceramico_20x20" localSheetId="10">#REF!</definedName>
    <definedName name="Calado_Ceramico_20x20" localSheetId="12">#REF!</definedName>
    <definedName name="Calado_Ceramico_20x20">#REF!</definedName>
    <definedName name="Calentadores_de_Paso" localSheetId="5">#REF!</definedName>
    <definedName name="Calentadores_de_Paso" localSheetId="7">#REF!</definedName>
    <definedName name="Calentadores_de_Paso" localSheetId="6">#REF!</definedName>
    <definedName name="Calentadores_de_Paso" localSheetId="8">#REF!</definedName>
    <definedName name="Calentadores_de_Paso" localSheetId="10">#REF!</definedName>
    <definedName name="Calentadores_de_Paso" localSheetId="12">#REF!</definedName>
    <definedName name="Calentadores_de_Paso">#REF!</definedName>
    <definedName name="Campana_Extractora" localSheetId="5">#REF!</definedName>
    <definedName name="Campana_Extractora" localSheetId="7">#REF!</definedName>
    <definedName name="Campana_Extractora" localSheetId="6">#REF!</definedName>
    <definedName name="Campana_Extractora" localSheetId="8">#REF!</definedName>
    <definedName name="Campana_Extractora" localSheetId="10">#REF!</definedName>
    <definedName name="Campana_Extractora" localSheetId="12">#REF!</definedName>
    <definedName name="Campana_Extractora">#REF!</definedName>
    <definedName name="Campana_extractora_más_ductería." localSheetId="5">#REF!</definedName>
    <definedName name="Campana_extractora_más_ductería." localSheetId="7">#REF!</definedName>
    <definedName name="Campana_extractora_más_ductería." localSheetId="6">#REF!</definedName>
    <definedName name="Campana_extractora_más_ductería." localSheetId="8">#REF!</definedName>
    <definedName name="Campana_extractora_más_ductería." localSheetId="10">#REF!</definedName>
    <definedName name="Campana_extractora_más_ductería." localSheetId="12">#REF!</definedName>
    <definedName name="Campana_extractora_más_ductería.">#REF!</definedName>
    <definedName name="Canaleta_Metalica_con_Division_de_15x4_cm." localSheetId="5">#REF!</definedName>
    <definedName name="Canaleta_Metalica_con_Division_de_15x4_cm." localSheetId="7">#REF!</definedName>
    <definedName name="Canaleta_Metalica_con_Division_de_15x4_cm." localSheetId="6">#REF!</definedName>
    <definedName name="Canaleta_Metalica_con_Division_de_15x4_cm." localSheetId="8">#REF!</definedName>
    <definedName name="Canaleta_Metalica_con_Division_de_15x4_cm." localSheetId="10">#REF!</definedName>
    <definedName name="Canaleta_Metalica_con_Division_de_15x4_cm." localSheetId="12">#REF!</definedName>
    <definedName name="Canaleta_Metalica_con_Division_de_15x4_cm.">#REF!</definedName>
    <definedName name="Canalizacion_Subterranea_4_PVC_4__Según_N._CODENSA" localSheetId="5">#REF!</definedName>
    <definedName name="Canalizacion_Subterranea_4_PVC_4__Según_N._CODENSA" localSheetId="7">#REF!</definedName>
    <definedName name="Canalizacion_Subterranea_4_PVC_4__Según_N._CODENSA" localSheetId="6">#REF!</definedName>
    <definedName name="Canalizacion_Subterranea_4_PVC_4__Según_N._CODENSA" localSheetId="8">#REF!</definedName>
    <definedName name="Canalizacion_Subterranea_4_PVC_4__Según_N._CODENSA" localSheetId="10">#REF!</definedName>
    <definedName name="Canalizacion_Subterranea_4_PVC_4__Según_N._CODENSA" localSheetId="12">#REF!</definedName>
    <definedName name="Canalizacion_Subterranea_4_PVC_4__Según_N._CODENSA">#REF!</definedName>
    <definedName name="Canastilla_Lavaplatos_Ref._93500_000_000" localSheetId="5">#REF!</definedName>
    <definedName name="Canastilla_Lavaplatos_Ref._93500_000_000" localSheetId="7">#REF!</definedName>
    <definedName name="Canastilla_Lavaplatos_Ref._93500_000_000" localSheetId="6">#REF!</definedName>
    <definedName name="Canastilla_Lavaplatos_Ref._93500_000_000" localSheetId="8">#REF!</definedName>
    <definedName name="Canastilla_Lavaplatos_Ref._93500_000_000" localSheetId="10">#REF!</definedName>
    <definedName name="Canastilla_Lavaplatos_Ref._93500_000_000" localSheetId="12">#REF!</definedName>
    <definedName name="Canastilla_Lavaplatos_Ref._93500_000_000">#REF!</definedName>
    <definedName name="Canchas_múltiples." localSheetId="5">#REF!</definedName>
    <definedName name="Canchas_múltiples." localSheetId="7">#REF!</definedName>
    <definedName name="Canchas_múltiples." localSheetId="6">#REF!</definedName>
    <definedName name="Canchas_múltiples." localSheetId="8">#REF!</definedName>
    <definedName name="Canchas_múltiples." localSheetId="10">#REF!</definedName>
    <definedName name="Canchas_múltiples." localSheetId="12">#REF!</definedName>
    <definedName name="Canchas_múltiples.">#REF!</definedName>
    <definedName name="Canecas_de_55_Gal." localSheetId="5">#REF!</definedName>
    <definedName name="Canecas_de_55_Gal." localSheetId="7">#REF!</definedName>
    <definedName name="Canecas_de_55_Gal." localSheetId="6">#REF!</definedName>
    <definedName name="Canecas_de_55_Gal." localSheetId="8">#REF!</definedName>
    <definedName name="Canecas_de_55_Gal." localSheetId="10">#REF!</definedName>
    <definedName name="Canecas_de_55_Gal." localSheetId="12">#REF!</definedName>
    <definedName name="Canecas_de_55_Gal.">#REF!</definedName>
    <definedName name="CANT_PPTO">#N/A</definedName>
    <definedName name="Caolin" localSheetId="11">#REF!</definedName>
    <definedName name="Caolin" localSheetId="5">#REF!</definedName>
    <definedName name="Caolin" localSheetId="7">#REF!</definedName>
    <definedName name="Caolin" localSheetId="6">#REF!</definedName>
    <definedName name="Caolin" localSheetId="8">#REF!</definedName>
    <definedName name="Caolin" localSheetId="10">#REF!</definedName>
    <definedName name="Caolin" localSheetId="12">#REF!</definedName>
    <definedName name="Caolin" localSheetId="13">#REF!</definedName>
    <definedName name="Caolin">#REF!</definedName>
    <definedName name="CapActividad" localSheetId="11">#REF!</definedName>
    <definedName name="CapActividad" localSheetId="5">#REF!</definedName>
    <definedName name="CapActividad" localSheetId="7">#REF!</definedName>
    <definedName name="CapActividad" localSheetId="6">#REF!</definedName>
    <definedName name="CapActividad" localSheetId="8">#REF!</definedName>
    <definedName name="CapActividad" localSheetId="10">#REF!</definedName>
    <definedName name="CapActividad" localSheetId="9">#REF!</definedName>
    <definedName name="CapActividad" localSheetId="12">#REF!</definedName>
    <definedName name="CapActividad" localSheetId="13">#REF!</definedName>
    <definedName name="CapActividad">#REF!</definedName>
    <definedName name="CapComponent" localSheetId="11">#REF!</definedName>
    <definedName name="CapComponent" localSheetId="5">#REF!</definedName>
    <definedName name="CapComponent" localSheetId="7">#REF!</definedName>
    <definedName name="CapComponent" localSheetId="6">#REF!</definedName>
    <definedName name="CapComponent" localSheetId="8">#REF!</definedName>
    <definedName name="CapComponent" localSheetId="10">#REF!</definedName>
    <definedName name="CapComponent" localSheetId="9">#REF!</definedName>
    <definedName name="CapComponent" localSheetId="12">#REF!</definedName>
    <definedName name="CapComponent" localSheetId="13">#REF!</definedName>
    <definedName name="CapComponent">#REF!</definedName>
    <definedName name="CapResumen" localSheetId="5">#REF!</definedName>
    <definedName name="CapResumen" localSheetId="7">#REF!</definedName>
    <definedName name="CapResumen" localSheetId="6">#REF!</definedName>
    <definedName name="CapResumen" localSheetId="8">#REF!</definedName>
    <definedName name="CapResumen" localSheetId="10">#REF!</definedName>
    <definedName name="CapResumen" localSheetId="9">#REF!</definedName>
    <definedName name="CapResumen">#REF!</definedName>
    <definedName name="Cargador_frontal" localSheetId="5">#REF!</definedName>
    <definedName name="Cargador_frontal" localSheetId="7">#REF!</definedName>
    <definedName name="Cargador_frontal" localSheetId="6">#REF!</definedName>
    <definedName name="Cargador_frontal" localSheetId="8">#REF!</definedName>
    <definedName name="Cargador_frontal" localSheetId="10">#REF!</definedName>
    <definedName name="Cargador_frontal" localSheetId="12">#REF!</definedName>
    <definedName name="Cargador_frontal">#REF!</definedName>
    <definedName name="Casetón_en_fibra_de_vidrio." localSheetId="5">#REF!</definedName>
    <definedName name="Casetón_en_fibra_de_vidrio." localSheetId="7">#REF!</definedName>
    <definedName name="Casetón_en_fibra_de_vidrio." localSheetId="6">#REF!</definedName>
    <definedName name="Casetón_en_fibra_de_vidrio." localSheetId="8">#REF!</definedName>
    <definedName name="Casetón_en_fibra_de_vidrio." localSheetId="10">#REF!</definedName>
    <definedName name="Casetón_en_fibra_de_vidrio." localSheetId="12">#REF!</definedName>
    <definedName name="Casetón_en_fibra_de_vidrio.">#REF!</definedName>
    <definedName name="Caucho_Sabanero_1.50_m" localSheetId="5">#REF!</definedName>
    <definedName name="Caucho_Sabanero_1.50_m" localSheetId="7">#REF!</definedName>
    <definedName name="Caucho_Sabanero_1.50_m" localSheetId="6">#REF!</definedName>
    <definedName name="Caucho_Sabanero_1.50_m" localSheetId="8">#REF!</definedName>
    <definedName name="Caucho_Sabanero_1.50_m" localSheetId="10">#REF!</definedName>
    <definedName name="Caucho_Sabanero_1.50_m" localSheetId="12">#REF!</definedName>
    <definedName name="Caucho_Sabanero_1.50_m">#REF!</definedName>
    <definedName name="Cedro_caqueta_pieza" localSheetId="5">#REF!</definedName>
    <definedName name="Cedro_caqueta_pieza" localSheetId="7">#REF!</definedName>
    <definedName name="Cedro_caqueta_pieza" localSheetId="6">#REF!</definedName>
    <definedName name="Cedro_caqueta_pieza" localSheetId="8">#REF!</definedName>
    <definedName name="Cedro_caqueta_pieza" localSheetId="10">#REF!</definedName>
    <definedName name="Cedro_caqueta_pieza" localSheetId="12">#REF!</definedName>
    <definedName name="Cedro_caqueta_pieza">#REF!</definedName>
    <definedName name="Celosía_en_aluminio" localSheetId="5">#REF!</definedName>
    <definedName name="Celosía_en_aluminio" localSheetId="7">#REF!</definedName>
    <definedName name="Celosía_en_aluminio" localSheetId="6">#REF!</definedName>
    <definedName name="Celosía_en_aluminio" localSheetId="8">#REF!</definedName>
    <definedName name="Celosía_en_aluminio" localSheetId="10">#REF!</definedName>
    <definedName name="Celosía_en_aluminio" localSheetId="12">#REF!</definedName>
    <definedName name="Celosía_en_aluminio">#REF!</definedName>
    <definedName name="Cemento_Blanco" localSheetId="5">#REF!</definedName>
    <definedName name="Cemento_Blanco" localSheetId="7">#REF!</definedName>
    <definedName name="Cemento_Blanco" localSheetId="6">#REF!</definedName>
    <definedName name="Cemento_Blanco" localSheetId="8">#REF!</definedName>
    <definedName name="Cemento_Blanco" localSheetId="10">#REF!</definedName>
    <definedName name="Cemento_Blanco" localSheetId="12">#REF!</definedName>
    <definedName name="Cemento_Blanco">#REF!</definedName>
    <definedName name="Cemento_gris" localSheetId="5">#REF!</definedName>
    <definedName name="Cemento_gris" localSheetId="7">#REF!</definedName>
    <definedName name="Cemento_gris" localSheetId="6">#REF!</definedName>
    <definedName name="Cemento_gris" localSheetId="8">#REF!</definedName>
    <definedName name="Cemento_gris" localSheetId="10">#REF!</definedName>
    <definedName name="Cemento_gris" localSheetId="12">#REF!</definedName>
    <definedName name="Cemento_gris">#REF!</definedName>
    <definedName name="Cepillos" localSheetId="5">#REF!</definedName>
    <definedName name="Cepillos" localSheetId="7">#REF!</definedName>
    <definedName name="Cepillos" localSheetId="6">#REF!</definedName>
    <definedName name="Cepillos" localSheetId="8">#REF!</definedName>
    <definedName name="Cepillos" localSheetId="10">#REF!</definedName>
    <definedName name="Cepillos" localSheetId="12">#REF!</definedName>
    <definedName name="Cepillos">#REF!</definedName>
    <definedName name="Ceramica_30_X_30_Ref." localSheetId="5">#REF!</definedName>
    <definedName name="Ceramica_30_X_30_Ref." localSheetId="7">#REF!</definedName>
    <definedName name="Ceramica_30_X_30_Ref." localSheetId="6">#REF!</definedName>
    <definedName name="Ceramica_30_X_30_Ref." localSheetId="8">#REF!</definedName>
    <definedName name="Ceramica_30_X_30_Ref." localSheetId="10">#REF!</definedName>
    <definedName name="Ceramica_30_X_30_Ref." localSheetId="12">#REF!</definedName>
    <definedName name="Ceramica_30_X_30_Ref.">#REF!</definedName>
    <definedName name="Cerámica_Alfa_Lisa_20x20" localSheetId="5">#REF!</definedName>
    <definedName name="Cerámica_Alfa_Lisa_20x20" localSheetId="7">#REF!</definedName>
    <definedName name="Cerámica_Alfa_Lisa_20x20" localSheetId="6">#REF!</definedName>
    <definedName name="Cerámica_Alfa_Lisa_20x20" localSheetId="8">#REF!</definedName>
    <definedName name="Cerámica_Alfa_Lisa_20x20" localSheetId="10">#REF!</definedName>
    <definedName name="Cerámica_Alfa_Lisa_20x20" localSheetId="12">#REF!</definedName>
    <definedName name="Cerámica_Alfa_Lisa_20x20">#REF!</definedName>
    <definedName name="Cerchas_metalicas_segun_diseño_arquitectonico" localSheetId="5">#REF!</definedName>
    <definedName name="Cerchas_metalicas_segun_diseño_arquitectonico" localSheetId="7">#REF!</definedName>
    <definedName name="Cerchas_metalicas_segun_diseño_arquitectonico" localSheetId="6">#REF!</definedName>
    <definedName name="Cerchas_metalicas_segun_diseño_arquitectonico" localSheetId="8">#REF!</definedName>
    <definedName name="Cerchas_metalicas_segun_diseño_arquitectonico" localSheetId="10">#REF!</definedName>
    <definedName name="Cerchas_metalicas_segun_diseño_arquitectonico" localSheetId="12">#REF!</definedName>
    <definedName name="Cerchas_metalicas_segun_diseño_arquitectonico">#REF!</definedName>
    <definedName name="Cerco_Ordinario_3_M" localSheetId="5">#REF!</definedName>
    <definedName name="Cerco_Ordinario_3_M" localSheetId="7">#REF!</definedName>
    <definedName name="Cerco_Ordinario_3_M" localSheetId="6">#REF!</definedName>
    <definedName name="Cerco_Ordinario_3_M" localSheetId="8">#REF!</definedName>
    <definedName name="Cerco_Ordinario_3_M" localSheetId="10">#REF!</definedName>
    <definedName name="Cerco_Ordinario_3_M" localSheetId="12">#REF!</definedName>
    <definedName name="Cerco_Ordinario_3_M">#REF!</definedName>
    <definedName name="Cerradura__No_hay_sugerencias__baño_A_40S" localSheetId="5">#REF!</definedName>
    <definedName name="Cerradura__No_hay_sugerencias__baño_A_40S" localSheetId="7">#REF!</definedName>
    <definedName name="Cerradura__No_hay_sugerencias__baño_A_40S" localSheetId="6">#REF!</definedName>
    <definedName name="Cerradura__No_hay_sugerencias__baño_A_40S" localSheetId="8">#REF!</definedName>
    <definedName name="Cerradura__No_hay_sugerencias__baño_A_40S" localSheetId="10">#REF!</definedName>
    <definedName name="Cerradura__No_hay_sugerencias__baño_A_40S" localSheetId="12">#REF!</definedName>
    <definedName name="Cerradura__No_hay_sugerencias__baño_A_40S">#REF!</definedName>
    <definedName name="Cerradura_Ref._A40_S_Orbit_C_M_Schlage" localSheetId="5">#REF!</definedName>
    <definedName name="Cerradura_Ref._A40_S_Orbit_C_M_Schlage" localSheetId="7">#REF!</definedName>
    <definedName name="Cerradura_Ref._A40_S_Orbit_C_M_Schlage" localSheetId="6">#REF!</definedName>
    <definedName name="Cerradura_Ref._A40_S_Orbit_C_M_Schlage" localSheetId="8">#REF!</definedName>
    <definedName name="Cerradura_Ref._A40_S_Orbit_C_M_Schlage" localSheetId="10">#REF!</definedName>
    <definedName name="Cerradura_Ref._A40_S_Orbit_C_M_Schlage" localSheetId="12">#REF!</definedName>
    <definedName name="Cerradura_Ref._A40_S_Orbit_C_M_Schlage">#REF!</definedName>
    <definedName name="Cerradura_Ref._A50_PD_Con_Manija_Orbit_C_M_Schlage" localSheetId="5">#REF!</definedName>
    <definedName name="Cerradura_Ref._A50_PD_Con_Manija_Orbit_C_M_Schlage" localSheetId="7">#REF!</definedName>
    <definedName name="Cerradura_Ref._A50_PD_Con_Manija_Orbit_C_M_Schlage" localSheetId="6">#REF!</definedName>
    <definedName name="Cerradura_Ref._A50_PD_Con_Manija_Orbit_C_M_Schlage" localSheetId="8">#REF!</definedName>
    <definedName name="Cerradura_Ref._A50_PD_Con_Manija_Orbit_C_M_Schlage" localSheetId="10">#REF!</definedName>
    <definedName name="Cerradura_Ref._A50_PD_Con_Manija_Orbit_C_M_Schlage" localSheetId="12">#REF!</definedName>
    <definedName name="Cerradura_Ref._A50_PD_Con_Manija_Orbit_C_M_Schlage">#REF!</definedName>
    <definedName name="Cerradura_Ref._A50_WD_Orbit_C_M_Schlage" localSheetId="5">#REF!</definedName>
    <definedName name="Cerradura_Ref._A50_WD_Orbit_C_M_Schlage" localSheetId="7">#REF!</definedName>
    <definedName name="Cerradura_Ref._A50_WD_Orbit_C_M_Schlage" localSheetId="6">#REF!</definedName>
    <definedName name="Cerradura_Ref._A50_WD_Orbit_C_M_Schlage" localSheetId="8">#REF!</definedName>
    <definedName name="Cerradura_Ref._A50_WD_Orbit_C_M_Schlage" localSheetId="10">#REF!</definedName>
    <definedName name="Cerradura_Ref._A50_WD_Orbit_C_M_Schlage" localSheetId="12">#REF!</definedName>
    <definedName name="Cerradura_Ref._A50_WD_Orbit_C_M_Schlage">#REF!</definedName>
    <definedName name="Cerradura_Ref._A80_PD_Orbit_C_M_Schlage" localSheetId="5">#REF!</definedName>
    <definedName name="Cerradura_Ref._A80_PD_Orbit_C_M_Schlage" localSheetId="7">#REF!</definedName>
    <definedName name="Cerradura_Ref._A80_PD_Orbit_C_M_Schlage" localSheetId="6">#REF!</definedName>
    <definedName name="Cerradura_Ref._A80_PD_Orbit_C_M_Schlage" localSheetId="8">#REF!</definedName>
    <definedName name="Cerradura_Ref._A80_PD_Orbit_C_M_Schlage" localSheetId="10">#REF!</definedName>
    <definedName name="Cerradura_Ref._A80_PD_Orbit_C_M_Schlage" localSheetId="12">#REF!</definedName>
    <definedName name="Cerradura_Ref._A80_PD_Orbit_C_M_Schlage">#REF!</definedName>
    <definedName name="Cerradura_Ref._B362_C_M_Schlage" localSheetId="5">#REF!</definedName>
    <definedName name="Cerradura_Ref._B362_C_M_Schlage" localSheetId="7">#REF!</definedName>
    <definedName name="Cerradura_Ref._B362_C_M_Schlage" localSheetId="6">#REF!</definedName>
    <definedName name="Cerradura_Ref._B362_C_M_Schlage" localSheetId="8">#REF!</definedName>
    <definedName name="Cerradura_Ref._B362_C_M_Schlage" localSheetId="10">#REF!</definedName>
    <definedName name="Cerradura_Ref._B362_C_M_Schlage" localSheetId="12">#REF!</definedName>
    <definedName name="Cerradura_Ref._B362_C_M_Schlage">#REF!</definedName>
    <definedName name="Certificacion_por_Punto_Sencillo" localSheetId="5">#REF!</definedName>
    <definedName name="Certificacion_por_Punto_Sencillo" localSheetId="7">#REF!</definedName>
    <definedName name="Certificacion_por_Punto_Sencillo" localSheetId="6">#REF!</definedName>
    <definedName name="Certificacion_por_Punto_Sencillo" localSheetId="8">#REF!</definedName>
    <definedName name="Certificacion_por_Punto_Sencillo" localSheetId="10">#REF!</definedName>
    <definedName name="Certificacion_por_Punto_Sencillo" localSheetId="12">#REF!</definedName>
    <definedName name="Certificacion_por_Punto_Sencillo">#REF!</definedName>
    <definedName name="Chazos_de_Madera_10_X_10" localSheetId="5">#REF!</definedName>
    <definedName name="Chazos_de_Madera_10_X_10" localSheetId="7">#REF!</definedName>
    <definedName name="Chazos_de_Madera_10_X_10" localSheetId="6">#REF!</definedName>
    <definedName name="Chazos_de_Madera_10_X_10" localSheetId="8">#REF!</definedName>
    <definedName name="Chazos_de_Madera_10_X_10" localSheetId="10">#REF!</definedName>
    <definedName name="Chazos_de_Madera_10_X_10" localSheetId="12">#REF!</definedName>
    <definedName name="Chazos_de_Madera_10_X_10">#REF!</definedName>
    <definedName name="Cheque_1" localSheetId="5">#REF!</definedName>
    <definedName name="Cheque_1" localSheetId="7">#REF!</definedName>
    <definedName name="Cheque_1" localSheetId="6">#REF!</definedName>
    <definedName name="Cheque_1" localSheetId="8">#REF!</definedName>
    <definedName name="Cheque_1" localSheetId="10">#REF!</definedName>
    <definedName name="Cheque_1" localSheetId="12">#REF!</definedName>
    <definedName name="Cheque_1">#REF!</definedName>
    <definedName name="Cheque_1_1_2" localSheetId="5">#REF!</definedName>
    <definedName name="Cheque_1_1_2" localSheetId="7">#REF!</definedName>
    <definedName name="Cheque_1_1_2" localSheetId="6">#REF!</definedName>
    <definedName name="Cheque_1_1_2" localSheetId="8">#REF!</definedName>
    <definedName name="Cheque_1_1_2" localSheetId="10">#REF!</definedName>
    <definedName name="Cheque_1_1_2" localSheetId="12">#REF!</definedName>
    <definedName name="Cheque_1_1_2">#REF!</definedName>
    <definedName name="Cheque_2" localSheetId="5">#REF!</definedName>
    <definedName name="Cheque_2" localSheetId="7">#REF!</definedName>
    <definedName name="Cheque_2" localSheetId="6">#REF!</definedName>
    <definedName name="Cheque_2" localSheetId="8">#REF!</definedName>
    <definedName name="Cheque_2" localSheetId="10">#REF!</definedName>
    <definedName name="Cheque_2" localSheetId="12">#REF!</definedName>
    <definedName name="Cheque_2">#REF!</definedName>
    <definedName name="Cheque_3" localSheetId="5">#REF!</definedName>
    <definedName name="Cheque_3" localSheetId="7">#REF!</definedName>
    <definedName name="Cheque_3" localSheetId="6">#REF!</definedName>
    <definedName name="Cheque_3" localSheetId="8">#REF!</definedName>
    <definedName name="Cheque_3" localSheetId="10">#REF!</definedName>
    <definedName name="Cheque_3" localSheetId="12">#REF!</definedName>
    <definedName name="Cheque_3">#REF!</definedName>
    <definedName name="Cinta_teflón" localSheetId="5">#REF!</definedName>
    <definedName name="Cinta_teflón" localSheetId="7">#REF!</definedName>
    <definedName name="Cinta_teflón" localSheetId="6">#REF!</definedName>
    <definedName name="Cinta_teflón" localSheetId="8">#REF!</definedName>
    <definedName name="Cinta_teflón" localSheetId="10">#REF!</definedName>
    <definedName name="Cinta_teflón" localSheetId="12">#REF!</definedName>
    <definedName name="Cinta_teflón">#REF!</definedName>
    <definedName name="CIR">#N/A</definedName>
    <definedName name="Cocineta_estufa_a_gas_dos_puestos" localSheetId="11">#REF!</definedName>
    <definedName name="Cocineta_estufa_a_gas_dos_puestos" localSheetId="5">#REF!</definedName>
    <definedName name="Cocineta_estufa_a_gas_dos_puestos" localSheetId="7">#REF!</definedName>
    <definedName name="Cocineta_estufa_a_gas_dos_puestos" localSheetId="6">#REF!</definedName>
    <definedName name="Cocineta_estufa_a_gas_dos_puestos" localSheetId="8">#REF!</definedName>
    <definedName name="Cocineta_estufa_a_gas_dos_puestos" localSheetId="10">#REF!</definedName>
    <definedName name="Cocineta_estufa_a_gas_dos_puestos" localSheetId="12">#REF!</definedName>
    <definedName name="Cocineta_estufa_a_gas_dos_puestos" localSheetId="13">#REF!</definedName>
    <definedName name="Cocineta_estufa_a_gas_dos_puestos">#REF!</definedName>
    <definedName name="Codo_45_cobre_tipo_CxC" localSheetId="11">#REF!</definedName>
    <definedName name="Codo_45_cobre_tipo_CxC" localSheetId="5">#REF!</definedName>
    <definedName name="Codo_45_cobre_tipo_CxC" localSheetId="7">#REF!</definedName>
    <definedName name="Codo_45_cobre_tipo_CxC" localSheetId="6">#REF!</definedName>
    <definedName name="Codo_45_cobre_tipo_CxC" localSheetId="8">#REF!</definedName>
    <definedName name="Codo_45_cobre_tipo_CxC" localSheetId="10">#REF!</definedName>
    <definedName name="Codo_45_cobre_tipo_CxC" localSheetId="12">#REF!</definedName>
    <definedName name="Codo_45_cobre_tipo_CxC" localSheetId="13">#REF!</definedName>
    <definedName name="Codo_45_cobre_tipo_CxC">#REF!</definedName>
    <definedName name="Codo_90_1_4__c_x_c_sanitario_3" localSheetId="11">#REF!</definedName>
    <definedName name="Codo_90_1_4__c_x_c_sanitario_3" localSheetId="5">#REF!</definedName>
    <definedName name="Codo_90_1_4__c_x_c_sanitario_3" localSheetId="7">#REF!</definedName>
    <definedName name="Codo_90_1_4__c_x_c_sanitario_3" localSheetId="6">#REF!</definedName>
    <definedName name="Codo_90_1_4__c_x_c_sanitario_3" localSheetId="8">#REF!</definedName>
    <definedName name="Codo_90_1_4__c_x_c_sanitario_3" localSheetId="10">#REF!</definedName>
    <definedName name="Codo_90_1_4__c_x_c_sanitario_3" localSheetId="12">#REF!</definedName>
    <definedName name="Codo_90_1_4__c_x_c_sanitario_3" localSheetId="13">#REF!</definedName>
    <definedName name="Codo_90_1_4__c_x_c_sanitario_3">#REF!</definedName>
    <definedName name="Codo_90_1_4__c_x_c_sanitario_4" localSheetId="5">#REF!</definedName>
    <definedName name="Codo_90_1_4__c_x_c_sanitario_4" localSheetId="7">#REF!</definedName>
    <definedName name="Codo_90_1_4__c_x_c_sanitario_4" localSheetId="6">#REF!</definedName>
    <definedName name="Codo_90_1_4__c_x_c_sanitario_4" localSheetId="8">#REF!</definedName>
    <definedName name="Codo_90_1_4__c_x_c_sanitario_4" localSheetId="10">#REF!</definedName>
    <definedName name="Codo_90_1_4__c_x_c_sanitario_4" localSheetId="12">#REF!</definedName>
    <definedName name="Codo_90_1_4__c_x_c_sanitario_4">#REF!</definedName>
    <definedName name="Codo_90_cobre_tipo_CxC" localSheetId="5">#REF!</definedName>
    <definedName name="Codo_90_cobre_tipo_CxC" localSheetId="7">#REF!</definedName>
    <definedName name="Codo_90_cobre_tipo_CxC" localSheetId="6">#REF!</definedName>
    <definedName name="Codo_90_cobre_tipo_CxC" localSheetId="8">#REF!</definedName>
    <definedName name="Codo_90_cobre_tipo_CxC" localSheetId="10">#REF!</definedName>
    <definedName name="Codo_90_cobre_tipo_CxC" localSheetId="12">#REF!</definedName>
    <definedName name="Codo_90_cobre_tipo_CxC">#REF!</definedName>
    <definedName name="Codo_90_presión_P.V.C._1" localSheetId="5">#REF!</definedName>
    <definedName name="Codo_90_presión_P.V.C._1" localSheetId="7">#REF!</definedName>
    <definedName name="Codo_90_presión_P.V.C._1" localSheetId="6">#REF!</definedName>
    <definedName name="Codo_90_presión_P.V.C._1" localSheetId="8">#REF!</definedName>
    <definedName name="Codo_90_presión_P.V.C._1" localSheetId="10">#REF!</definedName>
    <definedName name="Codo_90_presión_P.V.C._1" localSheetId="12">#REF!</definedName>
    <definedName name="Codo_90_presión_P.V.C._1">#REF!</definedName>
    <definedName name="Codo_90_presión_P.V.C._1_1_2" localSheetId="5">#REF!</definedName>
    <definedName name="Codo_90_presión_P.V.C._1_1_2" localSheetId="7">#REF!</definedName>
    <definedName name="Codo_90_presión_P.V.C._1_1_2" localSheetId="6">#REF!</definedName>
    <definedName name="Codo_90_presión_P.V.C._1_1_2" localSheetId="8">#REF!</definedName>
    <definedName name="Codo_90_presión_P.V.C._1_1_2" localSheetId="10">#REF!</definedName>
    <definedName name="Codo_90_presión_P.V.C._1_1_2" localSheetId="12">#REF!</definedName>
    <definedName name="Codo_90_presión_P.V.C._1_1_2">#REF!</definedName>
    <definedName name="Codo_90_presión_P.V.C._1_2" localSheetId="5">#REF!</definedName>
    <definedName name="Codo_90_presión_P.V.C._1_2" localSheetId="7">#REF!</definedName>
    <definedName name="Codo_90_presión_P.V.C._1_2" localSheetId="6">#REF!</definedName>
    <definedName name="Codo_90_presión_P.V.C._1_2" localSheetId="8">#REF!</definedName>
    <definedName name="Codo_90_presión_P.V.C._1_2" localSheetId="10">#REF!</definedName>
    <definedName name="Codo_90_presión_P.V.C._1_2" localSheetId="12">#REF!</definedName>
    <definedName name="Codo_90_presión_P.V.C._1_2">#REF!</definedName>
    <definedName name="Codo_90_presión_P.V.C._3_4" localSheetId="5">#REF!</definedName>
    <definedName name="Codo_90_presión_P.V.C._3_4" localSheetId="7">#REF!</definedName>
    <definedName name="Codo_90_presión_P.V.C._3_4" localSheetId="6">#REF!</definedName>
    <definedName name="Codo_90_presión_P.V.C._3_4" localSheetId="8">#REF!</definedName>
    <definedName name="Codo_90_presión_P.V.C._3_4" localSheetId="10">#REF!</definedName>
    <definedName name="Codo_90_presión_P.V.C._3_4" localSheetId="12">#REF!</definedName>
    <definedName name="Codo_90_presión_P.V.C._3_4">#REF!</definedName>
    <definedName name="Codo_90o_1_4__CxC_SANITARIO_2" localSheetId="5">#REF!</definedName>
    <definedName name="Codo_90o_1_4__CxC_SANITARIO_2" localSheetId="7">#REF!</definedName>
    <definedName name="Codo_90o_1_4__CxC_SANITARIO_2" localSheetId="6">#REF!</definedName>
    <definedName name="Codo_90o_1_4__CxC_SANITARIO_2" localSheetId="8">#REF!</definedName>
    <definedName name="Codo_90o_1_4__CxC_SANITARIO_2" localSheetId="10">#REF!</definedName>
    <definedName name="Codo_90o_1_4__CxC_SANITARIO_2" localSheetId="12">#REF!</definedName>
    <definedName name="Codo_90o_1_4__CxC_SANITARIO_2">#REF!</definedName>
    <definedName name="Codo_90o_1_4__CxC_SANITARIO_3" localSheetId="5">#REF!</definedName>
    <definedName name="Codo_90o_1_4__CxC_SANITARIO_3" localSheetId="7">#REF!</definedName>
    <definedName name="Codo_90o_1_4__CxC_SANITARIO_3" localSheetId="6">#REF!</definedName>
    <definedName name="Codo_90o_1_4__CxC_SANITARIO_3" localSheetId="8">#REF!</definedName>
    <definedName name="Codo_90o_1_4__CxC_SANITARIO_3" localSheetId="10">#REF!</definedName>
    <definedName name="Codo_90o_1_4__CxC_SANITARIO_3" localSheetId="12">#REF!</definedName>
    <definedName name="Codo_90o_1_4__CxC_SANITARIO_3">#REF!</definedName>
    <definedName name="Codo_90o_1_4__CxC_SANITARIO_4" localSheetId="5">#REF!</definedName>
    <definedName name="Codo_90o_1_4__CxC_SANITARIO_4" localSheetId="7">#REF!</definedName>
    <definedName name="Codo_90o_1_4__CxC_SANITARIO_4" localSheetId="6">#REF!</definedName>
    <definedName name="Codo_90o_1_4__CxC_SANITARIO_4" localSheetId="8">#REF!</definedName>
    <definedName name="Codo_90o_1_4__CxC_SANITARIO_4" localSheetId="10">#REF!</definedName>
    <definedName name="Codo_90o_1_4__CxC_SANITARIO_4" localSheetId="12">#REF!</definedName>
    <definedName name="Codo_90o_1_4__CxC_SANITARIO_4">#REF!</definedName>
    <definedName name="Codo_90o_1_4__CxC_SANITARIO_6" localSheetId="5">#REF!</definedName>
    <definedName name="Codo_90o_1_4__CxC_SANITARIO_6" localSheetId="7">#REF!</definedName>
    <definedName name="Codo_90o_1_4__CxC_SANITARIO_6" localSheetId="6">#REF!</definedName>
    <definedName name="Codo_90o_1_4__CxC_SANITARIO_6" localSheetId="8">#REF!</definedName>
    <definedName name="Codo_90o_1_4__CxC_SANITARIO_6" localSheetId="10">#REF!</definedName>
    <definedName name="Codo_90o_1_4__CxC_SANITARIO_6" localSheetId="12">#REF!</definedName>
    <definedName name="Codo_90o_1_4__CxC_SANITARIO_6">#REF!</definedName>
    <definedName name="Codo_90o_Presión_P.V.C._1" localSheetId="5">#REF!</definedName>
    <definedName name="Codo_90o_Presión_P.V.C._1" localSheetId="7">#REF!</definedName>
    <definedName name="Codo_90o_Presión_P.V.C._1" localSheetId="6">#REF!</definedName>
    <definedName name="Codo_90o_Presión_P.V.C._1" localSheetId="8">#REF!</definedName>
    <definedName name="Codo_90o_Presión_P.V.C._1" localSheetId="10">#REF!</definedName>
    <definedName name="Codo_90o_Presión_P.V.C._1" localSheetId="12">#REF!</definedName>
    <definedName name="Codo_90o_Presión_P.V.C._1">#REF!</definedName>
    <definedName name="Codo_90o_Presión_P.V.C._1_1_2" localSheetId="5">#REF!</definedName>
    <definedName name="Codo_90o_Presión_P.V.C._1_1_2" localSheetId="7">#REF!</definedName>
    <definedName name="Codo_90o_Presión_P.V.C._1_1_2" localSheetId="6">#REF!</definedName>
    <definedName name="Codo_90o_Presión_P.V.C._1_1_2" localSheetId="8">#REF!</definedName>
    <definedName name="Codo_90o_Presión_P.V.C._1_1_2" localSheetId="10">#REF!</definedName>
    <definedName name="Codo_90o_Presión_P.V.C._1_1_2" localSheetId="12">#REF!</definedName>
    <definedName name="Codo_90o_Presión_P.V.C._1_1_2">#REF!</definedName>
    <definedName name="Codo_90o_Presión_P.V.C._1_1_4" localSheetId="5">#REF!</definedName>
    <definedName name="Codo_90o_Presión_P.V.C._1_1_4" localSheetId="7">#REF!</definedName>
    <definedName name="Codo_90o_Presión_P.V.C._1_1_4" localSheetId="6">#REF!</definedName>
    <definedName name="Codo_90o_Presión_P.V.C._1_1_4" localSheetId="8">#REF!</definedName>
    <definedName name="Codo_90o_Presión_P.V.C._1_1_4" localSheetId="10">#REF!</definedName>
    <definedName name="Codo_90o_Presión_P.V.C._1_1_4" localSheetId="12">#REF!</definedName>
    <definedName name="Codo_90o_Presión_P.V.C._1_1_4">#REF!</definedName>
    <definedName name="Codo_90o_Presión_P.V.C._1_2" localSheetId="5">#REF!</definedName>
    <definedName name="Codo_90o_Presión_P.V.C._1_2" localSheetId="7">#REF!</definedName>
    <definedName name="Codo_90o_Presión_P.V.C._1_2" localSheetId="6">#REF!</definedName>
    <definedName name="Codo_90o_Presión_P.V.C._1_2" localSheetId="8">#REF!</definedName>
    <definedName name="Codo_90o_Presión_P.V.C._1_2" localSheetId="10">#REF!</definedName>
    <definedName name="Codo_90o_Presión_P.V.C._1_2" localSheetId="12">#REF!</definedName>
    <definedName name="Codo_90o_Presión_P.V.C._1_2">#REF!</definedName>
    <definedName name="Codo_90o_Presión_P.V.C._2" localSheetId="5">#REF!</definedName>
    <definedName name="Codo_90o_Presión_P.V.C._2" localSheetId="7">#REF!</definedName>
    <definedName name="Codo_90o_Presión_P.V.C._2" localSheetId="6">#REF!</definedName>
    <definedName name="Codo_90o_Presión_P.V.C._2" localSheetId="8">#REF!</definedName>
    <definedName name="Codo_90o_Presión_P.V.C._2" localSheetId="10">#REF!</definedName>
    <definedName name="Codo_90o_Presión_P.V.C._2" localSheetId="12">#REF!</definedName>
    <definedName name="Codo_90o_Presión_P.V.C._2">#REF!</definedName>
    <definedName name="Codo_90o_Presión_P.V.C._2_1_2" localSheetId="5">#REF!</definedName>
    <definedName name="Codo_90o_Presión_P.V.C._2_1_2" localSheetId="7">#REF!</definedName>
    <definedName name="Codo_90o_Presión_P.V.C._2_1_2" localSheetId="6">#REF!</definedName>
    <definedName name="Codo_90o_Presión_P.V.C._2_1_2" localSheetId="8">#REF!</definedName>
    <definedName name="Codo_90o_Presión_P.V.C._2_1_2" localSheetId="10">#REF!</definedName>
    <definedName name="Codo_90o_Presión_P.V.C._2_1_2" localSheetId="12">#REF!</definedName>
    <definedName name="Codo_90o_Presión_P.V.C._2_1_2">#REF!</definedName>
    <definedName name="Codo_90o_Presión_P.V.C._3" localSheetId="5">#REF!</definedName>
    <definedName name="Codo_90o_Presión_P.V.C._3" localSheetId="7">#REF!</definedName>
    <definedName name="Codo_90o_Presión_P.V.C._3" localSheetId="6">#REF!</definedName>
    <definedName name="Codo_90o_Presión_P.V.C._3" localSheetId="8">#REF!</definedName>
    <definedName name="Codo_90o_Presión_P.V.C._3" localSheetId="10">#REF!</definedName>
    <definedName name="Codo_90o_Presión_P.V.C._3" localSheetId="12">#REF!</definedName>
    <definedName name="Codo_90o_Presión_P.V.C._3">#REF!</definedName>
    <definedName name="Codo_90o_Presión_P.V.C._3_4" localSheetId="5">#REF!</definedName>
    <definedName name="Codo_90o_Presión_P.V.C._3_4" localSheetId="7">#REF!</definedName>
    <definedName name="Codo_90o_Presión_P.V.C._3_4" localSheetId="6">#REF!</definedName>
    <definedName name="Codo_90o_Presión_P.V.C._3_4" localSheetId="8">#REF!</definedName>
    <definedName name="Codo_90o_Presión_P.V.C._3_4" localSheetId="10">#REF!</definedName>
    <definedName name="Codo_90o_Presión_P.V.C._3_4" localSheetId="12">#REF!</definedName>
    <definedName name="Codo_90o_Presión_P.V.C._3_4">#REF!</definedName>
    <definedName name="Codo_galvanizado_1" localSheetId="5">#REF!</definedName>
    <definedName name="Codo_galvanizado_1" localSheetId="7">#REF!</definedName>
    <definedName name="Codo_galvanizado_1" localSheetId="6">#REF!</definedName>
    <definedName name="Codo_galvanizado_1" localSheetId="8">#REF!</definedName>
    <definedName name="Codo_galvanizado_1" localSheetId="10">#REF!</definedName>
    <definedName name="Codo_galvanizado_1" localSheetId="12">#REF!</definedName>
    <definedName name="Codo_galvanizado_1">#REF!</definedName>
    <definedName name="Codo_galvanizado_1_1_2" localSheetId="5">#REF!</definedName>
    <definedName name="Codo_galvanizado_1_1_2" localSheetId="7">#REF!</definedName>
    <definedName name="Codo_galvanizado_1_1_2" localSheetId="6">#REF!</definedName>
    <definedName name="Codo_galvanizado_1_1_2" localSheetId="8">#REF!</definedName>
    <definedName name="Codo_galvanizado_1_1_2" localSheetId="10">#REF!</definedName>
    <definedName name="Codo_galvanizado_1_1_2" localSheetId="12">#REF!</definedName>
    <definedName name="Codo_galvanizado_1_1_2">#REF!</definedName>
    <definedName name="Codo_galvanizado_2" localSheetId="5">#REF!</definedName>
    <definedName name="Codo_galvanizado_2" localSheetId="7">#REF!</definedName>
    <definedName name="Codo_galvanizado_2" localSheetId="6">#REF!</definedName>
    <definedName name="Codo_galvanizado_2" localSheetId="8">#REF!</definedName>
    <definedName name="Codo_galvanizado_2" localSheetId="10">#REF!</definedName>
    <definedName name="Codo_galvanizado_2" localSheetId="12">#REF!</definedName>
    <definedName name="Codo_galvanizado_2">#REF!</definedName>
    <definedName name="Codo_Galvanizado_3" localSheetId="5">#REF!</definedName>
    <definedName name="Codo_Galvanizado_3" localSheetId="7">#REF!</definedName>
    <definedName name="Codo_Galvanizado_3" localSheetId="6">#REF!</definedName>
    <definedName name="Codo_Galvanizado_3" localSheetId="8">#REF!</definedName>
    <definedName name="Codo_Galvanizado_3" localSheetId="10">#REF!</definedName>
    <definedName name="Codo_Galvanizado_3" localSheetId="12">#REF!</definedName>
    <definedName name="Codo_Galvanizado_3">#REF!</definedName>
    <definedName name="Color_mineral" localSheetId="5">#REF!</definedName>
    <definedName name="Color_mineral" localSheetId="7">#REF!</definedName>
    <definedName name="Color_mineral" localSheetId="6">#REF!</definedName>
    <definedName name="Color_mineral" localSheetId="8">#REF!</definedName>
    <definedName name="Color_mineral" localSheetId="10">#REF!</definedName>
    <definedName name="Color_mineral" localSheetId="12">#REF!</definedName>
    <definedName name="Color_mineral">#REF!</definedName>
    <definedName name="Compresor_2_Martillos_185_PCM" localSheetId="5">#REF!</definedName>
    <definedName name="Compresor_2_Martillos_185_PCM" localSheetId="7">#REF!</definedName>
    <definedName name="Compresor_2_Martillos_185_PCM" localSheetId="6">#REF!</definedName>
    <definedName name="Compresor_2_Martillos_185_PCM" localSheetId="8">#REF!</definedName>
    <definedName name="Compresor_2_Martillos_185_PCM" localSheetId="10">#REF!</definedName>
    <definedName name="Compresor_2_Martillos_185_PCM" localSheetId="12">#REF!</definedName>
    <definedName name="Compresor_2_Martillos_185_PCM">#REF!</definedName>
    <definedName name="Concreto_1_3_5" localSheetId="5">#REF!</definedName>
    <definedName name="Concreto_1_3_5" localSheetId="7">#REF!</definedName>
    <definedName name="Concreto_1_3_5" localSheetId="6">#REF!</definedName>
    <definedName name="Concreto_1_3_5" localSheetId="8">#REF!</definedName>
    <definedName name="Concreto_1_3_5" localSheetId="10">#REF!</definedName>
    <definedName name="Concreto_1_3_5" localSheetId="12">#REF!</definedName>
    <definedName name="Concreto_1_3_5">#REF!</definedName>
    <definedName name="Concreto_2500_PSI" localSheetId="5">#REF!</definedName>
    <definedName name="Concreto_2500_PSI" localSheetId="7">#REF!</definedName>
    <definedName name="Concreto_2500_PSI" localSheetId="6">#REF!</definedName>
    <definedName name="Concreto_2500_PSI" localSheetId="8">#REF!</definedName>
    <definedName name="Concreto_2500_PSI" localSheetId="10">#REF!</definedName>
    <definedName name="Concreto_2500_PSI" localSheetId="12">#REF!</definedName>
    <definedName name="Concreto_2500_PSI">#REF!</definedName>
    <definedName name="Concreto_3000_PSI" localSheetId="5">#REF!</definedName>
    <definedName name="Concreto_3000_PSI" localSheetId="7">#REF!</definedName>
    <definedName name="Concreto_3000_PSI" localSheetId="6">#REF!</definedName>
    <definedName name="Concreto_3000_PSI" localSheetId="8">#REF!</definedName>
    <definedName name="Concreto_3000_PSI" localSheetId="10">#REF!</definedName>
    <definedName name="Concreto_3000_PSI" localSheetId="12">#REF!</definedName>
    <definedName name="Concreto_3000_PSI">#REF!</definedName>
    <definedName name="Concreto_a_granel_con_silo_puesto_en_obra__cemento_1A__2500_P.S.I." localSheetId="5">#REF!</definedName>
    <definedName name="Concreto_a_granel_con_silo_puesto_en_obra__cemento_1A__2500_P.S.I." localSheetId="7">#REF!</definedName>
    <definedName name="Concreto_a_granel_con_silo_puesto_en_obra__cemento_1A__2500_P.S.I." localSheetId="6">#REF!</definedName>
    <definedName name="Concreto_a_granel_con_silo_puesto_en_obra__cemento_1A__2500_P.S.I." localSheetId="8">#REF!</definedName>
    <definedName name="Concreto_a_granel_con_silo_puesto_en_obra__cemento_1A__2500_P.S.I." localSheetId="10">#REF!</definedName>
    <definedName name="Concreto_a_granel_con_silo_puesto_en_obra__cemento_1A__2500_P.S.I." localSheetId="12">#REF!</definedName>
    <definedName name="Concreto_a_granel_con_silo_puesto_en_obra__cemento_1A__2500_P.S.I.">#REF!</definedName>
    <definedName name="Concreto_a_granel_con_silo_puesto_en_obra__cemento_1A__3000_P.S.I." localSheetId="5">#REF!</definedName>
    <definedName name="Concreto_a_granel_con_silo_puesto_en_obra__cemento_1A__3000_P.S.I." localSheetId="7">#REF!</definedName>
    <definedName name="Concreto_a_granel_con_silo_puesto_en_obra__cemento_1A__3000_P.S.I." localSheetId="6">#REF!</definedName>
    <definedName name="Concreto_a_granel_con_silo_puesto_en_obra__cemento_1A__3000_P.S.I." localSheetId="8">#REF!</definedName>
    <definedName name="Concreto_a_granel_con_silo_puesto_en_obra__cemento_1A__3000_P.S.I." localSheetId="10">#REF!</definedName>
    <definedName name="Concreto_a_granel_con_silo_puesto_en_obra__cemento_1A__3000_P.S.I." localSheetId="12">#REF!</definedName>
    <definedName name="Concreto_a_granel_con_silo_puesto_en_obra__cemento_1A__3000_P.S.I.">#REF!</definedName>
    <definedName name="Concreto_a_granel_con_silo_puesto_en_obra__cemento_1A__4000_P.S.I." localSheetId="5">#REF!</definedName>
    <definedName name="Concreto_a_granel_con_silo_puesto_en_obra__cemento_1A__4000_P.S.I." localSheetId="7">#REF!</definedName>
    <definedName name="Concreto_a_granel_con_silo_puesto_en_obra__cemento_1A__4000_P.S.I." localSheetId="6">#REF!</definedName>
    <definedName name="Concreto_a_granel_con_silo_puesto_en_obra__cemento_1A__4000_P.S.I." localSheetId="8">#REF!</definedName>
    <definedName name="Concreto_a_granel_con_silo_puesto_en_obra__cemento_1A__4000_P.S.I." localSheetId="10">#REF!</definedName>
    <definedName name="Concreto_a_granel_con_silo_puesto_en_obra__cemento_1A__4000_P.S.I." localSheetId="12">#REF!</definedName>
    <definedName name="Concreto_a_granel_con_silo_puesto_en_obra__cemento_1A__4000_P.S.I.">#REF!</definedName>
    <definedName name="Concreto_común_3000_P.S.I." localSheetId="5">#REF!</definedName>
    <definedName name="Concreto_común_3000_P.S.I." localSheetId="7">#REF!</definedName>
    <definedName name="Concreto_común_3000_P.S.I." localSheetId="6">#REF!</definedName>
    <definedName name="Concreto_común_3000_P.S.I." localSheetId="8">#REF!</definedName>
    <definedName name="Concreto_común_3000_P.S.I." localSheetId="10">#REF!</definedName>
    <definedName name="Concreto_común_3000_P.S.I." localSheetId="12">#REF!</definedName>
    <definedName name="Concreto_común_3000_P.S.I.">#REF!</definedName>
    <definedName name="Concreto_Corriente_2500_P.S.I." localSheetId="5">#REF!</definedName>
    <definedName name="Concreto_Corriente_2500_P.S.I." localSheetId="7">#REF!</definedName>
    <definedName name="Concreto_Corriente_2500_P.S.I." localSheetId="6">#REF!</definedName>
    <definedName name="Concreto_Corriente_2500_P.S.I." localSheetId="8">#REF!</definedName>
    <definedName name="Concreto_Corriente_2500_P.S.I." localSheetId="10">#REF!</definedName>
    <definedName name="Concreto_Corriente_2500_P.S.I." localSheetId="12">#REF!</definedName>
    <definedName name="Concreto_Corriente_2500_P.S.I.">#REF!</definedName>
    <definedName name="Concreto_Corriente_3000_P.S.I." localSheetId="5">#REF!</definedName>
    <definedName name="Concreto_Corriente_3000_P.S.I." localSheetId="7">#REF!</definedName>
    <definedName name="Concreto_Corriente_3000_P.S.I." localSheetId="6">#REF!</definedName>
    <definedName name="Concreto_Corriente_3000_P.S.I." localSheetId="8">#REF!</definedName>
    <definedName name="Concreto_Corriente_3000_P.S.I." localSheetId="10">#REF!</definedName>
    <definedName name="Concreto_Corriente_3000_P.S.I." localSheetId="12">#REF!</definedName>
    <definedName name="Concreto_Corriente_3000_P.S.I.">#REF!</definedName>
    <definedName name="Concreto_corriente_de_2500_P.S.I." localSheetId="5">#REF!</definedName>
    <definedName name="Concreto_corriente_de_2500_P.S.I." localSheetId="7">#REF!</definedName>
    <definedName name="Concreto_corriente_de_2500_P.S.I." localSheetId="6">#REF!</definedName>
    <definedName name="Concreto_corriente_de_2500_P.S.I." localSheetId="8">#REF!</definedName>
    <definedName name="Concreto_corriente_de_2500_P.S.I." localSheetId="10">#REF!</definedName>
    <definedName name="Concreto_corriente_de_2500_P.S.I." localSheetId="12">#REF!</definedName>
    <definedName name="Concreto_corriente_de_2500_P.S.I.">#REF!</definedName>
    <definedName name="Concreto_Corriente_de_3000_P.S.I." localSheetId="5">#REF!</definedName>
    <definedName name="Concreto_Corriente_de_3000_P.S.I." localSheetId="7">#REF!</definedName>
    <definedName name="Concreto_Corriente_de_3000_P.S.I." localSheetId="6">#REF!</definedName>
    <definedName name="Concreto_Corriente_de_3000_P.S.I." localSheetId="8">#REF!</definedName>
    <definedName name="Concreto_Corriente_de_3000_P.S.I." localSheetId="10">#REF!</definedName>
    <definedName name="Concreto_Corriente_de_3000_P.S.I." localSheetId="12">#REF!</definedName>
    <definedName name="Concreto_Corriente_de_3000_P.S.I.">#REF!</definedName>
    <definedName name="Concreto_Corriente_de_4000_P.S.I." localSheetId="5">#REF!</definedName>
    <definedName name="Concreto_Corriente_de_4000_P.S.I." localSheetId="7">#REF!</definedName>
    <definedName name="Concreto_Corriente_de_4000_P.S.I." localSheetId="6">#REF!</definedName>
    <definedName name="Concreto_Corriente_de_4000_P.S.I." localSheetId="8">#REF!</definedName>
    <definedName name="Concreto_Corriente_de_4000_P.S.I." localSheetId="10">#REF!</definedName>
    <definedName name="Concreto_Corriente_de_4000_P.S.I." localSheetId="12">#REF!</definedName>
    <definedName name="Concreto_Corriente_de_4000_P.S.I.">#REF!</definedName>
    <definedName name="Concreto_Gravilla_Fina_2000_psi" localSheetId="5">#REF!</definedName>
    <definedName name="Concreto_Gravilla_Fina_2000_psi" localSheetId="7">#REF!</definedName>
    <definedName name="Concreto_Gravilla_Fina_2000_psi" localSheetId="6">#REF!</definedName>
    <definedName name="Concreto_Gravilla_Fina_2000_psi" localSheetId="8">#REF!</definedName>
    <definedName name="Concreto_Gravilla_Fina_2000_psi" localSheetId="10">#REF!</definedName>
    <definedName name="Concreto_Gravilla_Fina_2000_psi" localSheetId="12">#REF!</definedName>
    <definedName name="Concreto_Gravilla_Fina_2000_psi">#REF!</definedName>
    <definedName name="Conexión_Siamesa" localSheetId="5">#REF!</definedName>
    <definedName name="Conexión_Siamesa" localSheetId="7">#REF!</definedName>
    <definedName name="Conexión_Siamesa" localSheetId="6">#REF!</definedName>
    <definedName name="Conexión_Siamesa" localSheetId="8">#REF!</definedName>
    <definedName name="Conexión_Siamesa" localSheetId="10">#REF!</definedName>
    <definedName name="Conexión_Siamesa" localSheetId="12">#REF!</definedName>
    <definedName name="Conexión_Siamesa">#REF!</definedName>
    <definedName name="Conexión_Siamesa_de_2_1_2__X_2_1_2__X_3" localSheetId="5">#REF!</definedName>
    <definedName name="Conexión_Siamesa_de_2_1_2__X_2_1_2__X_3" localSheetId="7">#REF!</definedName>
    <definedName name="Conexión_Siamesa_de_2_1_2__X_2_1_2__X_3" localSheetId="6">#REF!</definedName>
    <definedName name="Conexión_Siamesa_de_2_1_2__X_2_1_2__X_3" localSheetId="8">#REF!</definedName>
    <definedName name="Conexión_Siamesa_de_2_1_2__X_2_1_2__X_3" localSheetId="10">#REF!</definedName>
    <definedName name="Conexión_Siamesa_de_2_1_2__X_2_1_2__X_3" localSheetId="12">#REF!</definedName>
    <definedName name="Conexión_Siamesa_de_2_1_2__X_2_1_2__X_3">#REF!</definedName>
    <definedName name="CONSOLIDADO">[3]PRESUPUESTO!$B$13:$I$1275</definedName>
    <definedName name="CONSOLIDAR" localSheetId="11">[11]Materiales!$C$19:$J$2000</definedName>
    <definedName name="CONSOLIDAR" localSheetId="12">[11]Materiales!$C$19:$J$2000</definedName>
    <definedName name="CONSOLIDAR" localSheetId="13">[11]Materiales!$C$19:$J$2000</definedName>
    <definedName name="CONSOLIDAR">[4]Materiales!$C$19:$J$2000</definedName>
    <definedName name="CONTRATISTA" localSheetId="11">[12]VARIABLES!$C$9</definedName>
    <definedName name="CONTRATISTA" localSheetId="12">[12]VARIABLES!$C$9</definedName>
    <definedName name="CONTRATISTA" localSheetId="13">[12]VARIABLES!$C$9</definedName>
    <definedName name="CONTRATISTA">[5]VARIABLES!$C$9</definedName>
    <definedName name="CONTRATO.No" localSheetId="11">[12]VARIABLES!$C$6</definedName>
    <definedName name="CONTRATO.No" localSheetId="12">[12]VARIABLES!$C$6</definedName>
    <definedName name="CONTRATO.No" localSheetId="13">[12]VARIABLES!$C$6</definedName>
    <definedName name="CONTRATO.No">[5]VARIABLES!$C$6</definedName>
    <definedName name="CotizacionARP" localSheetId="11">#REF!</definedName>
    <definedName name="CotizacionARP" localSheetId="5">#REF!</definedName>
    <definedName name="CotizacionARP" localSheetId="7">#REF!</definedName>
    <definedName name="CotizacionARP" localSheetId="6">#REF!</definedName>
    <definedName name="CotizacionARP" localSheetId="8">#REF!</definedName>
    <definedName name="CotizacionARP" localSheetId="10">#REF!</definedName>
    <definedName name="CotizacionARP" localSheetId="12">#REF!</definedName>
    <definedName name="CotizacionARP" localSheetId="13">#REF!</definedName>
    <definedName name="CotizacionARP">#REF!</definedName>
    <definedName name="Cuadrilla_Albañilería_OF_Ayudante" localSheetId="11">#REF!</definedName>
    <definedName name="Cuadrilla_Albañilería_OF_Ayudante" localSheetId="5">#REF!</definedName>
    <definedName name="Cuadrilla_Albañilería_OF_Ayudante" localSheetId="7">#REF!</definedName>
    <definedName name="Cuadrilla_Albañilería_OF_Ayudante" localSheetId="6">#REF!</definedName>
    <definedName name="Cuadrilla_Albañilería_OF_Ayudante" localSheetId="8">#REF!</definedName>
    <definedName name="Cuadrilla_Albañilería_OF_Ayudante" localSheetId="10">#REF!</definedName>
    <definedName name="Cuadrilla_Albañilería_OF_Ayudante" localSheetId="12">#REF!</definedName>
    <definedName name="Cuadrilla_Albañilería_OF_Ayudante" localSheetId="13">#REF!</definedName>
    <definedName name="Cuadrilla_Albañilería_OF_Ayudante">#REF!</definedName>
    <definedName name="Cubierta_sándwich___Deck_Aluzinc_333C_mm_Cal_26" localSheetId="11">#REF!</definedName>
    <definedName name="Cubierta_sándwich___Deck_Aluzinc_333C_mm_Cal_26" localSheetId="5">#REF!</definedName>
    <definedName name="Cubierta_sándwich___Deck_Aluzinc_333C_mm_Cal_26" localSheetId="7">#REF!</definedName>
    <definedName name="Cubierta_sándwich___Deck_Aluzinc_333C_mm_Cal_26" localSheetId="6">#REF!</definedName>
    <definedName name="Cubierta_sándwich___Deck_Aluzinc_333C_mm_Cal_26" localSheetId="8">#REF!</definedName>
    <definedName name="Cubierta_sándwich___Deck_Aluzinc_333C_mm_Cal_26" localSheetId="10">#REF!</definedName>
    <definedName name="Cubierta_sándwich___Deck_Aluzinc_333C_mm_Cal_26" localSheetId="12">#REF!</definedName>
    <definedName name="Cubierta_sándwich___Deck_Aluzinc_333C_mm_Cal_26" localSheetId="13">#REF!</definedName>
    <definedName name="Cubierta_sándwich___Deck_Aluzinc_333C_mm_Cal_26">#REF!</definedName>
    <definedName name="Cubierta_Trapezoidal_Acesco_3_05" localSheetId="5">#REF!</definedName>
    <definedName name="Cubierta_Trapezoidal_Acesco_3_05" localSheetId="7">#REF!</definedName>
    <definedName name="Cubierta_Trapezoidal_Acesco_3_05" localSheetId="6">#REF!</definedName>
    <definedName name="Cubierta_Trapezoidal_Acesco_3_05" localSheetId="8">#REF!</definedName>
    <definedName name="Cubierta_Trapezoidal_Acesco_3_05" localSheetId="10">#REF!</definedName>
    <definedName name="Cubierta_Trapezoidal_Acesco_3_05" localSheetId="12">#REF!</definedName>
    <definedName name="Cubierta_Trapezoidal_Acesco_3_05">#REF!</definedName>
    <definedName name="Cuchillas" localSheetId="5">#REF!</definedName>
    <definedName name="Cuchillas" localSheetId="7">#REF!</definedName>
    <definedName name="Cuchillas" localSheetId="6">#REF!</definedName>
    <definedName name="Cuchillas" localSheetId="8">#REF!</definedName>
    <definedName name="Cuchillas" localSheetId="10">#REF!</definedName>
    <definedName name="Cuchillas" localSheetId="12">#REF!</definedName>
    <definedName name="Cuchillas">#REF!</definedName>
    <definedName name="Cupula_tragante_4_x2" localSheetId="5">#REF!</definedName>
    <definedName name="Cupula_tragante_4_x2" localSheetId="7">#REF!</definedName>
    <definedName name="Cupula_tragante_4_x2" localSheetId="6">#REF!</definedName>
    <definedName name="Cupula_tragante_4_x2" localSheetId="8">#REF!</definedName>
    <definedName name="Cupula_tragante_4_x2" localSheetId="10">#REF!</definedName>
    <definedName name="Cupula_tragante_4_x2" localSheetId="12">#REF!</definedName>
    <definedName name="Cupula_tragante_4_x2">#REF!</definedName>
    <definedName name="Dbgcm" localSheetId="5">#REF!</definedName>
    <definedName name="Dbgcm" localSheetId="7">#REF!</definedName>
    <definedName name="Dbgcm" localSheetId="6">#REF!</definedName>
    <definedName name="Dbgcm" localSheetId="8">#REF!</definedName>
    <definedName name="Dbgcm" localSheetId="10">#REF!</definedName>
    <definedName name="Dbgcm" localSheetId="12">#REF!</definedName>
    <definedName name="Dbgcm">#REF!</definedName>
    <definedName name="Dcacm" localSheetId="5">#REF!</definedName>
    <definedName name="Dcacm" localSheetId="7">#REF!</definedName>
    <definedName name="Dcacm" localSheetId="6">#REF!</definedName>
    <definedName name="Dcacm" localSheetId="8">#REF!</definedName>
    <definedName name="Dcacm" localSheetId="10">#REF!</definedName>
    <definedName name="Dcacm" localSheetId="12">#REF!</definedName>
    <definedName name="Dcacm">#REF!</definedName>
    <definedName name="DESC">VLOOKUP([2]PPTO!$F1,[2]AC!$B$1:$D$65536,2,0)</definedName>
    <definedName name="Desinfeccion_del_Sistema_de_Agua_Potable" localSheetId="11">#REF!</definedName>
    <definedName name="Desinfeccion_del_Sistema_de_Agua_Potable" localSheetId="5">#REF!</definedName>
    <definedName name="Desinfeccion_del_Sistema_de_Agua_Potable" localSheetId="7">#REF!</definedName>
    <definedName name="Desinfeccion_del_Sistema_de_Agua_Potable" localSheetId="6">#REF!</definedName>
    <definedName name="Desinfeccion_del_Sistema_de_Agua_Potable" localSheetId="8">#REF!</definedName>
    <definedName name="Desinfeccion_del_Sistema_de_Agua_Potable" localSheetId="10">#REF!</definedName>
    <definedName name="Desinfeccion_del_Sistema_de_Agua_Potable" localSheetId="12">#REF!</definedName>
    <definedName name="Desinfeccion_del_Sistema_de_Agua_Potable" localSheetId="13">#REF!</definedName>
    <definedName name="Desinfeccion_del_Sistema_de_Agua_Potable">#REF!</definedName>
    <definedName name="DifConsultoriaFMMin" localSheetId="11">#REF!</definedName>
    <definedName name="DifConsultoriaFMMin" localSheetId="5">#REF!</definedName>
    <definedName name="DifConsultoriaFMMin" localSheetId="7">#REF!</definedName>
    <definedName name="DifConsultoriaFMMin" localSheetId="6">#REF!</definedName>
    <definedName name="DifConsultoriaFMMin" localSheetId="8">#REF!</definedName>
    <definedName name="DifConsultoriaFMMin" localSheetId="10">#REF!</definedName>
    <definedName name="DifConsultoriaFMMin" localSheetId="12">#REF!</definedName>
    <definedName name="DifConsultoriaFMMin" localSheetId="13">#REF!</definedName>
    <definedName name="DifConsultoriaFMMin">#REF!</definedName>
    <definedName name="Disolvente_Thinner" localSheetId="11">#REF!</definedName>
    <definedName name="Disolvente_Thinner" localSheetId="5">#REF!</definedName>
    <definedName name="Disolvente_Thinner" localSheetId="7">#REF!</definedName>
    <definedName name="Disolvente_Thinner" localSheetId="6">#REF!</definedName>
    <definedName name="Disolvente_Thinner" localSheetId="8">#REF!</definedName>
    <definedName name="Disolvente_Thinner" localSheetId="10">#REF!</definedName>
    <definedName name="Disolvente_Thinner" localSheetId="12">#REF!</definedName>
    <definedName name="Disolvente_Thinner" localSheetId="13">#REF!</definedName>
    <definedName name="Disolvente_Thinner">#REF!</definedName>
    <definedName name="Dispensador_Jabon_Liquido_Ref._B_4063" localSheetId="5">#REF!</definedName>
    <definedName name="Dispensador_Jabon_Liquido_Ref._B_4063" localSheetId="7">#REF!</definedName>
    <definedName name="Dispensador_Jabon_Liquido_Ref._B_4063" localSheetId="6">#REF!</definedName>
    <definedName name="Dispensador_Jabon_Liquido_Ref._B_4063" localSheetId="8">#REF!</definedName>
    <definedName name="Dispensador_Jabon_Liquido_Ref._B_4063" localSheetId="10">#REF!</definedName>
    <definedName name="Dispensador_Jabon_Liquido_Ref._B_4063" localSheetId="12">#REF!</definedName>
    <definedName name="Dispensador_Jabon_Liquido_Ref._B_4063">#REF!</definedName>
    <definedName name="Dispensador_Toallas_de_Papel_Ref._B_369" localSheetId="5">#REF!</definedName>
    <definedName name="Dispensador_Toallas_de_Papel_Ref._B_369" localSheetId="7">#REF!</definedName>
    <definedName name="Dispensador_Toallas_de_Papel_Ref._B_369" localSheetId="6">#REF!</definedName>
    <definedName name="Dispensador_Toallas_de_Papel_Ref._B_369" localSheetId="8">#REF!</definedName>
    <definedName name="Dispensador_Toallas_de_Papel_Ref._B_369" localSheetId="10">#REF!</definedName>
    <definedName name="Dispensador_Toallas_de_Papel_Ref._B_369" localSheetId="12">#REF!</definedName>
    <definedName name="Dispensador_Toallas_de_Papel_Ref._B_369">#REF!</definedName>
    <definedName name="Documentacion_y_Marquillado" localSheetId="5">#REF!</definedName>
    <definedName name="Documentacion_y_Marquillado" localSheetId="7">#REF!</definedName>
    <definedName name="Documentacion_y_Marquillado" localSheetId="6">#REF!</definedName>
    <definedName name="Documentacion_y_Marquillado" localSheetId="8">#REF!</definedName>
    <definedName name="Documentacion_y_Marquillado" localSheetId="10">#REF!</definedName>
    <definedName name="Documentacion_y_Marquillado" localSheetId="12">#REF!</definedName>
    <definedName name="Documentacion_y_Marquillado">#REF!</definedName>
    <definedName name="Domos_acrílicos_1.10_x_1.10" localSheetId="5">#REF!</definedName>
    <definedName name="Domos_acrílicos_1.10_x_1.10" localSheetId="7">#REF!</definedName>
    <definedName name="Domos_acrílicos_1.10_x_1.10" localSheetId="6">#REF!</definedName>
    <definedName name="Domos_acrílicos_1.10_x_1.10" localSheetId="8">#REF!</definedName>
    <definedName name="Domos_acrílicos_1.10_x_1.10" localSheetId="10">#REF!</definedName>
    <definedName name="Domos_acrílicos_1.10_x_1.10" localSheetId="12">#REF!</definedName>
    <definedName name="Domos_acrílicos_1.10_x_1.10">#REF!</definedName>
    <definedName name="Dsbcm" localSheetId="5">#REF!</definedName>
    <definedName name="Dsbcm" localSheetId="7">#REF!</definedName>
    <definedName name="Dsbcm" localSheetId="6">#REF!</definedName>
    <definedName name="Dsbcm" localSheetId="8">#REF!</definedName>
    <definedName name="Dsbcm" localSheetId="10">#REF!</definedName>
    <definedName name="Dsbcm" localSheetId="12">#REF!</definedName>
    <definedName name="Dsbcm">#REF!</definedName>
    <definedName name="ducha_antivandalica_mezclador" localSheetId="5">#REF!</definedName>
    <definedName name="ducha_antivandalica_mezclador" localSheetId="7">#REF!</definedName>
    <definedName name="ducha_antivandalica_mezclador" localSheetId="6">#REF!</definedName>
    <definedName name="ducha_antivandalica_mezclador" localSheetId="8">#REF!</definedName>
    <definedName name="ducha_antivandalica_mezclador" localSheetId="10">#REF!</definedName>
    <definedName name="ducha_antivandalica_mezclador" localSheetId="12">#REF!</definedName>
    <definedName name="ducha_antivandalica_mezclador">#REF!</definedName>
    <definedName name="Durmiente_3_m" localSheetId="5">#REF!</definedName>
    <definedName name="Durmiente_3_m" localSheetId="7">#REF!</definedName>
    <definedName name="Durmiente_3_m" localSheetId="6">#REF!</definedName>
    <definedName name="Durmiente_3_m" localSheetId="8">#REF!</definedName>
    <definedName name="Durmiente_3_m" localSheetId="10">#REF!</definedName>
    <definedName name="Durmiente_3_m" localSheetId="12">#REF!</definedName>
    <definedName name="Durmiente_3_m">#REF!</definedName>
    <definedName name="Durmiente_Abarco_4m" localSheetId="5">#REF!</definedName>
    <definedName name="Durmiente_Abarco_4m" localSheetId="7">#REF!</definedName>
    <definedName name="Durmiente_Abarco_4m" localSheetId="6">#REF!</definedName>
    <definedName name="Durmiente_Abarco_4m" localSheetId="8">#REF!</definedName>
    <definedName name="Durmiente_Abarco_4m" localSheetId="10">#REF!</definedName>
    <definedName name="Durmiente_Abarco_4m" localSheetId="12">#REF!</definedName>
    <definedName name="Durmiente_Abarco_4m">#REF!</definedName>
    <definedName name="Durmiente_Ordinario_4m" localSheetId="5">#REF!</definedName>
    <definedName name="Durmiente_Ordinario_4m" localSheetId="7">#REF!</definedName>
    <definedName name="Durmiente_Ordinario_4m" localSheetId="6">#REF!</definedName>
    <definedName name="Durmiente_Ordinario_4m" localSheetId="8">#REF!</definedName>
    <definedName name="Durmiente_Ordinario_4m" localSheetId="10">#REF!</definedName>
    <definedName name="Durmiente_Ordinario_4m" localSheetId="12">#REF!</definedName>
    <definedName name="Durmiente_Ordinario_4m">#REF!</definedName>
    <definedName name="ECO" localSheetId="5">#REF!</definedName>
    <definedName name="ECO" localSheetId="7">#REF!</definedName>
    <definedName name="ECO" localSheetId="6">#REF!</definedName>
    <definedName name="ECO" localSheetId="8">#REF!</definedName>
    <definedName name="ECO" localSheetId="10">#REF!</definedName>
    <definedName name="ECO" localSheetId="12">#REF!</definedName>
    <definedName name="ECO">#REF!</definedName>
    <definedName name="Emeflex_3_00_mm" localSheetId="5">#REF!</definedName>
    <definedName name="Emeflex_3_00_mm" localSheetId="7">#REF!</definedName>
    <definedName name="Emeflex_3_00_mm" localSheetId="6">#REF!</definedName>
    <definedName name="Emeflex_3_00_mm" localSheetId="8">#REF!</definedName>
    <definedName name="Emeflex_3_00_mm" localSheetId="10">#REF!</definedName>
    <definedName name="Emeflex_3_00_mm" localSheetId="12">#REF!</definedName>
    <definedName name="Emeflex_3_00_mm">#REF!</definedName>
    <definedName name="Endurecedor" localSheetId="5">#REF!</definedName>
    <definedName name="Endurecedor" localSheetId="7">#REF!</definedName>
    <definedName name="Endurecedor" localSheetId="6">#REF!</definedName>
    <definedName name="Endurecedor" localSheetId="8">#REF!</definedName>
    <definedName name="Endurecedor" localSheetId="10">#REF!</definedName>
    <definedName name="Endurecedor" localSheetId="12">#REF!</definedName>
    <definedName name="Endurecedor">#REF!</definedName>
    <definedName name="Entramado_piso__repisas_8_4_3" localSheetId="5">#REF!</definedName>
    <definedName name="Entramado_piso__repisas_8_4_3" localSheetId="7">#REF!</definedName>
    <definedName name="Entramado_piso__repisas_8_4_3" localSheetId="6">#REF!</definedName>
    <definedName name="Entramado_piso__repisas_8_4_3" localSheetId="8">#REF!</definedName>
    <definedName name="Entramado_piso__repisas_8_4_3" localSheetId="10">#REF!</definedName>
    <definedName name="Entramado_piso__repisas_8_4_3" localSheetId="12">#REF!</definedName>
    <definedName name="Entramado_piso__repisas_8_4_3">#REF!</definedName>
    <definedName name="EQ_P">#N/A</definedName>
    <definedName name="Equipo_de_Medida_de_Energia_Activa_y_Reactiva__Transformadores_de_Corriente_de_660_5_A_Bornera_de_Prueba_y_Celda" localSheetId="11">#REF!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7">#REF!</definedName>
    <definedName name="Equipo_de_Medida_de_Energia_Activa_y_Reactiva__Transformadores_de_Corriente_de_660_5_A_Bornera_de_Prueba_y_Celda" localSheetId="6">#REF!</definedName>
    <definedName name="Equipo_de_Medida_de_Energia_Activa_y_Reactiva__Transformadores_de_Corriente_de_660_5_A_Bornera_de_Prueba_y_Celda" localSheetId="8">#REF!</definedName>
    <definedName name="Equipo_de_Medida_de_Energia_Activa_y_Reactiva__Transformadores_de_Corriente_de_660_5_A_Bornera_de_Prueba_y_Celda" localSheetId="10">#REF!</definedName>
    <definedName name="Equipo_de_Medida_de_Energia_Activa_y_Reactiva__Transformadores_de_Corriente_de_660_5_A_Bornera_de_Prueba_y_Celda" localSheetId="12">#REF!</definedName>
    <definedName name="Equipo_de_Medida_de_Energia_Activa_y_Reactiva__Transformadores_de_Corriente_de_660_5_A_Bornera_de_Prueba_y_Celda" localSheetId="13">#REF!</definedName>
    <definedName name="Equipo_de_Medida_de_Energia_Activa_y_Reactiva__Transformadores_de_Corriente_de_660_5_A_Bornera_de_Prueba_y_Celda">#REF!</definedName>
    <definedName name="Equipo_para_Suministro_Agua_No_Potable_Según_Especificacion" localSheetId="11">#REF!</definedName>
    <definedName name="Equipo_para_Suministro_Agua_No_Potable_Según_Especificacion" localSheetId="5">#REF!</definedName>
    <definedName name="Equipo_para_Suministro_Agua_No_Potable_Según_Especificacion" localSheetId="7">#REF!</definedName>
    <definedName name="Equipo_para_Suministro_Agua_No_Potable_Según_Especificacion" localSheetId="6">#REF!</definedName>
    <definedName name="Equipo_para_Suministro_Agua_No_Potable_Según_Especificacion" localSheetId="8">#REF!</definedName>
    <definedName name="Equipo_para_Suministro_Agua_No_Potable_Según_Especificacion" localSheetId="10">#REF!</definedName>
    <definedName name="Equipo_para_Suministro_Agua_No_Potable_Según_Especificacion" localSheetId="12">#REF!</definedName>
    <definedName name="Equipo_para_Suministro_Agua_No_Potable_Según_Especificacion" localSheetId="13">#REF!</definedName>
    <definedName name="Equipo_para_Suministro_Agua_No_Potable_Según_Especificacion">#REF!</definedName>
    <definedName name="Equipo_para_Suministro_de_Agua_Potable_Según_Especificacion" localSheetId="11">#REF!</definedName>
    <definedName name="Equipo_para_Suministro_de_Agua_Potable_Según_Especificacion" localSheetId="5">#REF!</definedName>
    <definedName name="Equipo_para_Suministro_de_Agua_Potable_Según_Especificacion" localSheetId="7">#REF!</definedName>
    <definedName name="Equipo_para_Suministro_de_Agua_Potable_Según_Especificacion" localSheetId="6">#REF!</definedName>
    <definedName name="Equipo_para_Suministro_de_Agua_Potable_Según_Especificacion" localSheetId="8">#REF!</definedName>
    <definedName name="Equipo_para_Suministro_de_Agua_Potable_Según_Especificacion" localSheetId="10">#REF!</definedName>
    <definedName name="Equipo_para_Suministro_de_Agua_Potable_Según_Especificacion" localSheetId="12">#REF!</definedName>
    <definedName name="Equipo_para_Suministro_de_Agua_Potable_Según_Especificacion" localSheetId="13">#REF!</definedName>
    <definedName name="Equipo_para_Suministro_de_Agua_Potable_Según_Especificacion">#REF!</definedName>
    <definedName name="Equipo_Proteccion_de_Incendio_Según_Especificacion" localSheetId="5">#REF!</definedName>
    <definedName name="Equipo_Proteccion_de_Incendio_Según_Especificacion" localSheetId="7">#REF!</definedName>
    <definedName name="Equipo_Proteccion_de_Incendio_Según_Especificacion" localSheetId="6">#REF!</definedName>
    <definedName name="Equipo_Proteccion_de_Incendio_Según_Especificacion" localSheetId="8">#REF!</definedName>
    <definedName name="Equipo_Proteccion_de_Incendio_Según_Especificacion" localSheetId="10">#REF!</definedName>
    <definedName name="Equipo_Proteccion_de_Incendio_Según_Especificacion" localSheetId="12">#REF!</definedName>
    <definedName name="Equipo_Proteccion_de_Incendio_Según_Especificacion">#REF!</definedName>
    <definedName name="EQUIPOS">[6]EQUIPOS!$B$20:$IV$1000</definedName>
    <definedName name="ESC">#N/A</definedName>
    <definedName name="Escalera_metálica_en_caracol_Diametro_1_80" localSheetId="11">#REF!</definedName>
    <definedName name="Escalera_metálica_en_caracol_Diametro_1_80" localSheetId="5">#REF!</definedName>
    <definedName name="Escalera_metálica_en_caracol_Diametro_1_80" localSheetId="7">#REF!</definedName>
    <definedName name="Escalera_metálica_en_caracol_Diametro_1_80" localSheetId="6">#REF!</definedName>
    <definedName name="Escalera_metálica_en_caracol_Diametro_1_80" localSheetId="8">#REF!</definedName>
    <definedName name="Escalera_metálica_en_caracol_Diametro_1_80" localSheetId="10">#REF!</definedName>
    <definedName name="Escalera_metálica_en_caracol_Diametro_1_80" localSheetId="12">#REF!</definedName>
    <definedName name="Escalera_metálica_en_caracol_Diametro_1_80" localSheetId="13">#REF!</definedName>
    <definedName name="Escalera_metálica_en_caracol_Diametro_1_80">#REF!</definedName>
    <definedName name="Escalera_Metalica_tramo_5_50_ML" localSheetId="11">#REF!</definedName>
    <definedName name="Escalera_Metalica_tramo_5_50_ML" localSheetId="5">#REF!</definedName>
    <definedName name="Escalera_Metalica_tramo_5_50_ML" localSheetId="7">#REF!</definedName>
    <definedName name="Escalera_Metalica_tramo_5_50_ML" localSheetId="6">#REF!</definedName>
    <definedName name="Escalera_Metalica_tramo_5_50_ML" localSheetId="8">#REF!</definedName>
    <definedName name="Escalera_Metalica_tramo_5_50_ML" localSheetId="10">#REF!</definedName>
    <definedName name="Escalera_Metalica_tramo_5_50_ML" localSheetId="12">#REF!</definedName>
    <definedName name="Escalera_Metalica_tramo_5_50_ML" localSheetId="13">#REF!</definedName>
    <definedName name="Escalera_Metalica_tramo_5_50_ML">#REF!</definedName>
    <definedName name="Escobas" localSheetId="11">#REF!</definedName>
    <definedName name="Escobas" localSheetId="5">#REF!</definedName>
    <definedName name="Escobas" localSheetId="7">#REF!</definedName>
    <definedName name="Escobas" localSheetId="6">#REF!</definedName>
    <definedName name="Escobas" localSheetId="8">#REF!</definedName>
    <definedName name="Escobas" localSheetId="10">#REF!</definedName>
    <definedName name="Escobas" localSheetId="12">#REF!</definedName>
    <definedName name="Escobas" localSheetId="13">#REF!</definedName>
    <definedName name="Escobas">#REF!</definedName>
    <definedName name="Escotilla_de_Inspeccion_tanques_de_agua" localSheetId="5">#REF!</definedName>
    <definedName name="Escotilla_de_Inspeccion_tanques_de_agua" localSheetId="7">#REF!</definedName>
    <definedName name="Escotilla_de_Inspeccion_tanques_de_agua" localSheetId="6">#REF!</definedName>
    <definedName name="Escotilla_de_Inspeccion_tanques_de_agua" localSheetId="8">#REF!</definedName>
    <definedName name="Escotilla_de_Inspeccion_tanques_de_agua" localSheetId="10">#REF!</definedName>
    <definedName name="Escotilla_de_Inspeccion_tanques_de_agua" localSheetId="12">#REF!</definedName>
    <definedName name="Escotilla_de_Inspeccion_tanques_de_agua">#REF!</definedName>
    <definedName name="Escudos_Americanos_para_Sprinkler" localSheetId="5">#REF!</definedName>
    <definedName name="Escudos_Americanos_para_Sprinkler" localSheetId="7">#REF!</definedName>
    <definedName name="Escudos_Americanos_para_Sprinkler" localSheetId="6">#REF!</definedName>
    <definedName name="Escudos_Americanos_para_Sprinkler" localSheetId="8">#REF!</definedName>
    <definedName name="Escudos_Americanos_para_Sprinkler" localSheetId="10">#REF!</definedName>
    <definedName name="Escudos_Americanos_para_Sprinkler" localSheetId="12">#REF!</definedName>
    <definedName name="Escudos_Americanos_para_Sprinkler">#REF!</definedName>
    <definedName name="Esmalte_Sintético_Pintulux" localSheetId="5">#REF!</definedName>
    <definedName name="Esmalte_Sintético_Pintulux" localSheetId="7">#REF!</definedName>
    <definedName name="Esmalte_Sintético_Pintulux" localSheetId="6">#REF!</definedName>
    <definedName name="Esmalte_Sintético_Pintulux" localSheetId="8">#REF!</definedName>
    <definedName name="Esmalte_Sintético_Pintulux" localSheetId="10">#REF!</definedName>
    <definedName name="Esmalte_Sintético_Pintulux" localSheetId="12">#REF!</definedName>
    <definedName name="Esmalte_Sintético_Pintulux">#REF!</definedName>
    <definedName name="Espatula" localSheetId="5">#REF!</definedName>
    <definedName name="Espatula" localSheetId="7">#REF!</definedName>
    <definedName name="Espatula" localSheetId="6">#REF!</definedName>
    <definedName name="Espatula" localSheetId="8">#REF!</definedName>
    <definedName name="Espatula" localSheetId="10">#REF!</definedName>
    <definedName name="Espatula" localSheetId="12">#REF!</definedName>
    <definedName name="Espatula">#REF!</definedName>
    <definedName name="Espatulas" localSheetId="5">#REF!</definedName>
    <definedName name="Espatulas" localSheetId="7">#REF!</definedName>
    <definedName name="Espatulas" localSheetId="6">#REF!</definedName>
    <definedName name="Espatulas" localSheetId="8">#REF!</definedName>
    <definedName name="Espatulas" localSheetId="10">#REF!</definedName>
    <definedName name="Espatulas" localSheetId="12">#REF!</definedName>
    <definedName name="Espatulas">#REF!</definedName>
    <definedName name="Espatulas_3" localSheetId="5">#REF!</definedName>
    <definedName name="Espatulas_3" localSheetId="7">#REF!</definedName>
    <definedName name="Espatulas_3" localSheetId="6">#REF!</definedName>
    <definedName name="Espatulas_3" localSheetId="8">#REF!</definedName>
    <definedName name="Espatulas_3" localSheetId="10">#REF!</definedName>
    <definedName name="Espatulas_3" localSheetId="12">#REF!</definedName>
    <definedName name="Espatulas_3">#REF!</definedName>
    <definedName name="Espatulas_5" localSheetId="5">#REF!</definedName>
    <definedName name="Espatulas_5" localSheetId="7">#REF!</definedName>
    <definedName name="Espatulas_5" localSheetId="6">#REF!</definedName>
    <definedName name="Espatulas_5" localSheetId="8">#REF!</definedName>
    <definedName name="Espatulas_5" localSheetId="10">#REF!</definedName>
    <definedName name="Espatulas_5" localSheetId="12">#REF!</definedName>
    <definedName name="Espatulas_5">#REF!</definedName>
    <definedName name="Espejo_4.00_mm" localSheetId="5">#REF!</definedName>
    <definedName name="Espejo_4.00_mm" localSheetId="7">#REF!</definedName>
    <definedName name="Espejo_4.00_mm" localSheetId="6">#REF!</definedName>
    <definedName name="Espejo_4.00_mm" localSheetId="8">#REF!</definedName>
    <definedName name="Espejo_4.00_mm" localSheetId="10">#REF!</definedName>
    <definedName name="Espejo_4.00_mm" localSheetId="12">#REF!</definedName>
    <definedName name="Espejo_4.00_mm">#REF!</definedName>
    <definedName name="Esponjillas" localSheetId="5">#REF!</definedName>
    <definedName name="Esponjillas" localSheetId="7">#REF!</definedName>
    <definedName name="Esponjillas" localSheetId="6">#REF!</definedName>
    <definedName name="Esponjillas" localSheetId="8">#REF!</definedName>
    <definedName name="Esponjillas" localSheetId="10">#REF!</definedName>
    <definedName name="Esponjillas" localSheetId="12">#REF!</definedName>
    <definedName name="Esponjillas">#REF!</definedName>
    <definedName name="Estopa" localSheetId="5">#REF!</definedName>
    <definedName name="Estopa" localSheetId="7">#REF!</definedName>
    <definedName name="Estopa" localSheetId="6">#REF!</definedName>
    <definedName name="Estopa" localSheetId="8">#REF!</definedName>
    <definedName name="Estopa" localSheetId="10">#REF!</definedName>
    <definedName name="Estopa" localSheetId="12">#REF!</definedName>
    <definedName name="Estopa">#REF!</definedName>
    <definedName name="Estructuras_LA228__LA223_Incluye_Poste_12m_750_kg" localSheetId="5">#REF!</definedName>
    <definedName name="Estructuras_LA228__LA223_Incluye_Poste_12m_750_kg" localSheetId="7">#REF!</definedName>
    <definedName name="Estructuras_LA228__LA223_Incluye_Poste_12m_750_kg" localSheetId="6">#REF!</definedName>
    <definedName name="Estructuras_LA228__LA223_Incluye_Poste_12m_750_kg" localSheetId="8">#REF!</definedName>
    <definedName name="Estructuras_LA228__LA223_Incluye_Poste_12m_750_kg" localSheetId="10">#REF!</definedName>
    <definedName name="Estructuras_LA228__LA223_Incluye_Poste_12m_750_kg" localSheetId="12">#REF!</definedName>
    <definedName name="Estructuras_LA228__LA223_Incluye_Poste_12m_750_kg">#REF!</definedName>
    <definedName name="Estufa_Electrica_2_Puestos" localSheetId="5">#REF!</definedName>
    <definedName name="Estufa_Electrica_2_Puestos" localSheetId="7">#REF!</definedName>
    <definedName name="Estufa_Electrica_2_Puestos" localSheetId="6">#REF!</definedName>
    <definedName name="Estufa_Electrica_2_Puestos" localSheetId="8">#REF!</definedName>
    <definedName name="Estufa_Electrica_2_Puestos" localSheetId="10">#REF!</definedName>
    <definedName name="Estufa_Electrica_2_Puestos" localSheetId="12">#REF!</definedName>
    <definedName name="Estufa_Electrica_2_Puestos">#REF!</definedName>
    <definedName name="Estufas" localSheetId="5">#REF!</definedName>
    <definedName name="Estufas" localSheetId="7">#REF!</definedName>
    <definedName name="Estufas" localSheetId="6">#REF!</definedName>
    <definedName name="Estufas" localSheetId="8">#REF!</definedName>
    <definedName name="Estufas" localSheetId="10">#REF!</definedName>
    <definedName name="Estufas" localSheetId="12">#REF!</definedName>
    <definedName name="Estufas">#REF!</definedName>
    <definedName name="Exacavacion_mecanica" localSheetId="5">#REF!</definedName>
    <definedName name="Exacavacion_mecanica" localSheetId="7">#REF!</definedName>
    <definedName name="Exacavacion_mecanica" localSheetId="6">#REF!</definedName>
    <definedName name="Exacavacion_mecanica" localSheetId="8">#REF!</definedName>
    <definedName name="Exacavacion_mecanica" localSheetId="10">#REF!</definedName>
    <definedName name="Exacavacion_mecanica" localSheetId="12">#REF!</definedName>
    <definedName name="Exacavacion_mecanica">#REF!</definedName>
    <definedName name="Excavacion_manual_con_retiro" localSheetId="5">#REF!</definedName>
    <definedName name="Excavacion_manual_con_retiro" localSheetId="7">#REF!</definedName>
    <definedName name="Excavacion_manual_con_retiro" localSheetId="6">#REF!</definedName>
    <definedName name="Excavacion_manual_con_retiro" localSheetId="8">#REF!</definedName>
    <definedName name="Excavacion_manual_con_retiro" localSheetId="10">#REF!</definedName>
    <definedName name="Excavacion_manual_con_retiro" localSheetId="12">#REF!</definedName>
    <definedName name="Excavacion_manual_con_retiro">#REF!</definedName>
    <definedName name="Extractor_de_Olores_con_Persiana_Ref." localSheetId="5">#REF!</definedName>
    <definedName name="Extractor_de_Olores_con_Persiana_Ref." localSheetId="7">#REF!</definedName>
    <definedName name="Extractor_de_Olores_con_Persiana_Ref." localSheetId="6">#REF!</definedName>
    <definedName name="Extractor_de_Olores_con_Persiana_Ref." localSheetId="8">#REF!</definedName>
    <definedName name="Extractor_de_Olores_con_Persiana_Ref." localSheetId="10">#REF!</definedName>
    <definedName name="Extractor_de_Olores_con_Persiana_Ref." localSheetId="12">#REF!</definedName>
    <definedName name="Extractor_de_Olores_con_Persiana_Ref.">#REF!</definedName>
    <definedName name="FactorMultFinalFMMin" localSheetId="5">#REF!</definedName>
    <definedName name="FactorMultFinalFMMin" localSheetId="7">#REF!</definedName>
    <definedName name="FactorMultFinalFMMin" localSheetId="6">#REF!</definedName>
    <definedName name="FactorMultFinalFMMin" localSheetId="8">#REF!</definedName>
    <definedName name="FactorMultFinalFMMin" localSheetId="10">#REF!</definedName>
    <definedName name="FactorMultFinalFMMin" localSheetId="12">#REF!</definedName>
    <definedName name="FactorMultFinalFMMin">#REF!</definedName>
    <definedName name="FactorMultiplicaCalculadoFMMin" localSheetId="5">#REF!</definedName>
    <definedName name="FactorMultiplicaCalculadoFMMin" localSheetId="7">#REF!</definedName>
    <definedName name="FactorMultiplicaCalculadoFMMin" localSheetId="6">#REF!</definedName>
    <definedName name="FactorMultiplicaCalculadoFMMin" localSheetId="8">#REF!</definedName>
    <definedName name="FactorMultiplicaCalculadoFMMin" localSheetId="10">#REF!</definedName>
    <definedName name="FactorMultiplicaCalculadoFMMin" localSheetId="12">#REF!</definedName>
    <definedName name="FactorMultiplicaCalculadoFMMin">#REF!</definedName>
    <definedName name="FECHA.CONTRATO" localSheetId="11">[12]VARIABLES!$C$7</definedName>
    <definedName name="FECHA.CONTRATO" localSheetId="12">[12]VARIABLES!$C$7</definedName>
    <definedName name="FECHA.CONTRATO" localSheetId="13">[12]VARIABLES!$C$7</definedName>
    <definedName name="FECHA.CONTRATO">[5]VARIABLES!$C$7</definedName>
    <definedName name="fffff" localSheetId="11">#REF!</definedName>
    <definedName name="fffff" localSheetId="5">#REF!</definedName>
    <definedName name="fffff" localSheetId="7">#REF!</definedName>
    <definedName name="fffff" localSheetId="6">#REF!</definedName>
    <definedName name="fffff" localSheetId="8">#REF!</definedName>
    <definedName name="fffff" localSheetId="10">#REF!</definedName>
    <definedName name="fffff" localSheetId="12">#REF!</definedName>
    <definedName name="fffff" localSheetId="13">#REF!</definedName>
    <definedName name="fffff">#REF!</definedName>
    <definedName name="Fijamix_Alfa" localSheetId="11">#REF!</definedName>
    <definedName name="Fijamix_Alfa" localSheetId="5">#REF!</definedName>
    <definedName name="Fijamix_Alfa" localSheetId="7">#REF!</definedName>
    <definedName name="Fijamix_Alfa" localSheetId="6">#REF!</definedName>
    <definedName name="Fijamix_Alfa" localSheetId="8">#REF!</definedName>
    <definedName name="Fijamix_Alfa" localSheetId="10">#REF!</definedName>
    <definedName name="Fijamix_Alfa" localSheetId="12">#REF!</definedName>
    <definedName name="Fijamix_Alfa" localSheetId="13">#REF!</definedName>
    <definedName name="Fijamix_Alfa">#REF!</definedName>
    <definedName name="FJRG" localSheetId="11">#REF!</definedName>
    <definedName name="FJRG" localSheetId="5">#REF!</definedName>
    <definedName name="FJRG" localSheetId="7">#REF!</definedName>
    <definedName name="FJRG" localSheetId="6">#REF!</definedName>
    <definedName name="FJRG" localSheetId="8">#REF!</definedName>
    <definedName name="FJRG" localSheetId="10">#REF!</definedName>
    <definedName name="FJRG" localSheetId="12">#REF!</definedName>
    <definedName name="FJRG" localSheetId="13">#REF!</definedName>
    <definedName name="FJRG">#REF!</definedName>
    <definedName name="Flexometro" localSheetId="5">#REF!</definedName>
    <definedName name="Flexometro" localSheetId="7">#REF!</definedName>
    <definedName name="Flexometro" localSheetId="6">#REF!</definedName>
    <definedName name="Flexometro" localSheetId="8">#REF!</definedName>
    <definedName name="Flexometro" localSheetId="10">#REF!</definedName>
    <definedName name="Flexometro">#REF!</definedName>
    <definedName name="Flotador_Metálico_1_1_2__Bronce" localSheetId="5">#REF!</definedName>
    <definedName name="Flotador_Metálico_1_1_2__Bronce" localSheetId="7">#REF!</definedName>
    <definedName name="Flotador_Metálico_1_1_2__Bronce" localSheetId="6">#REF!</definedName>
    <definedName name="Flotador_Metálico_1_1_2__Bronce" localSheetId="8">#REF!</definedName>
    <definedName name="Flotador_Metálico_1_1_2__Bronce" localSheetId="10">#REF!</definedName>
    <definedName name="Flotador_Metálico_1_1_2__Bronce">#REF!</definedName>
    <definedName name="Flotador_Metálico_2__Bronce" localSheetId="5">#REF!</definedName>
    <definedName name="Flotador_Metálico_2__Bronce" localSheetId="7">#REF!</definedName>
    <definedName name="Flotador_Metálico_2__Bronce" localSheetId="6">#REF!</definedName>
    <definedName name="Flotador_Metálico_2__Bronce" localSheetId="8">#REF!</definedName>
    <definedName name="Flotador_Metálico_2__Bronce" localSheetId="10">#REF!</definedName>
    <definedName name="Flotador_Metálico_2__Bronce" localSheetId="12">#REF!</definedName>
    <definedName name="Flotador_Metálico_2__Bronce">#REF!</definedName>
    <definedName name="Formaleta_Entrepisos" localSheetId="5">#REF!</definedName>
    <definedName name="Formaleta_Entrepisos" localSheetId="7">#REF!</definedName>
    <definedName name="Formaleta_Entrepisos" localSheetId="6">#REF!</definedName>
    <definedName name="Formaleta_Entrepisos" localSheetId="8">#REF!</definedName>
    <definedName name="Formaleta_Entrepisos" localSheetId="10">#REF!</definedName>
    <definedName name="Formaleta_Entrepisos" localSheetId="12">#REF!</definedName>
    <definedName name="Formaleta_Entrepisos">#REF!</definedName>
    <definedName name="Formaleta_madera" localSheetId="5">#REF!</definedName>
    <definedName name="Formaleta_madera" localSheetId="7">#REF!</definedName>
    <definedName name="Formaleta_madera" localSheetId="6">#REF!</definedName>
    <definedName name="Formaleta_madera" localSheetId="8">#REF!</definedName>
    <definedName name="Formaleta_madera" localSheetId="10">#REF!</definedName>
    <definedName name="Formaleta_madera" localSheetId="12">#REF!</definedName>
    <definedName name="Formaleta_madera">#REF!</definedName>
    <definedName name="Formaleta_plaquetas" localSheetId="5">#REF!</definedName>
    <definedName name="Formaleta_plaquetas" localSheetId="7">#REF!</definedName>
    <definedName name="Formaleta_plaquetas" localSheetId="6">#REF!</definedName>
    <definedName name="Formaleta_plaquetas" localSheetId="8">#REF!</definedName>
    <definedName name="Formaleta_plaquetas" localSheetId="10">#REF!</definedName>
    <definedName name="Formaleta_plaquetas" localSheetId="12">#REF!</definedName>
    <definedName name="Formaleta_plaquetas">#REF!</definedName>
    <definedName name="Formaleta_Sardinel" localSheetId="5">#REF!</definedName>
    <definedName name="Formaleta_Sardinel" localSheetId="7">#REF!</definedName>
    <definedName name="Formaleta_Sardinel" localSheetId="6">#REF!</definedName>
    <definedName name="Formaleta_Sardinel" localSheetId="8">#REF!</definedName>
    <definedName name="Formaleta_Sardinel" localSheetId="10">#REF!</definedName>
    <definedName name="Formaleta_Sardinel" localSheetId="12">#REF!</definedName>
    <definedName name="Formaleta_Sardinel">#REF!</definedName>
    <definedName name="G">IF(ISERROR([2]PPTO!G1+[2]PPTO!I1+[2]PPTO!K1+[2]PPTO!M1+[2]PPTO!O1),"",ROUND(([2]PPTO!G1+[2]PPTO!I1+[2]PPTO!K1+[2]PPTO!M1+[2]PPTO!O1),2))</definedName>
    <definedName name="Gabinete_Cerrado_de_Comunicaciones_de_100x60x60_cm." localSheetId="11">#REF!</definedName>
    <definedName name="Gabinete_Cerrado_de_Comunicaciones_de_100x60x60_cm." localSheetId="5">#REF!</definedName>
    <definedName name="Gabinete_Cerrado_de_Comunicaciones_de_100x60x60_cm." localSheetId="7">#REF!</definedName>
    <definedName name="Gabinete_Cerrado_de_Comunicaciones_de_100x60x60_cm." localSheetId="6">#REF!</definedName>
    <definedName name="Gabinete_Cerrado_de_Comunicaciones_de_100x60x60_cm." localSheetId="8">#REF!</definedName>
    <definedName name="Gabinete_Cerrado_de_Comunicaciones_de_100x60x60_cm." localSheetId="10">#REF!</definedName>
    <definedName name="Gabinete_Cerrado_de_Comunicaciones_de_100x60x60_cm." localSheetId="12">#REF!</definedName>
    <definedName name="Gabinete_Cerrado_de_Comunicaciones_de_100x60x60_cm." localSheetId="13">#REF!</definedName>
    <definedName name="Gabinete_Cerrado_de_Comunicaciones_de_100x60x60_cm.">#REF!</definedName>
    <definedName name="Gabinete_Cerrado_de_Comunicaciones_de_60x60x60_cm." localSheetId="11">#REF!</definedName>
    <definedName name="Gabinete_Cerrado_de_Comunicaciones_de_60x60x60_cm." localSheetId="5">#REF!</definedName>
    <definedName name="Gabinete_Cerrado_de_Comunicaciones_de_60x60x60_cm." localSheetId="7">#REF!</definedName>
    <definedName name="Gabinete_Cerrado_de_Comunicaciones_de_60x60x60_cm." localSheetId="6">#REF!</definedName>
    <definedName name="Gabinete_Cerrado_de_Comunicaciones_de_60x60x60_cm." localSheetId="8">#REF!</definedName>
    <definedName name="Gabinete_Cerrado_de_Comunicaciones_de_60x60x60_cm." localSheetId="10">#REF!</definedName>
    <definedName name="Gabinete_Cerrado_de_Comunicaciones_de_60x60x60_cm." localSheetId="12">#REF!</definedName>
    <definedName name="Gabinete_Cerrado_de_Comunicaciones_de_60x60x60_cm." localSheetId="13">#REF!</definedName>
    <definedName name="Gabinete_Cerrado_de_Comunicaciones_de_60x60x60_cm.">#REF!</definedName>
    <definedName name="Gabinetes_de_Incendio" localSheetId="11">#REF!</definedName>
    <definedName name="Gabinetes_de_Incendio" localSheetId="5">#REF!</definedName>
    <definedName name="Gabinetes_de_Incendio" localSheetId="7">#REF!</definedName>
    <definedName name="Gabinetes_de_Incendio" localSheetId="6">#REF!</definedName>
    <definedName name="Gabinetes_de_Incendio" localSheetId="8">#REF!</definedName>
    <definedName name="Gabinetes_de_Incendio" localSheetId="10">#REF!</definedName>
    <definedName name="Gabinetes_de_Incendio" localSheetId="12">#REF!</definedName>
    <definedName name="Gabinetes_de_Incendio" localSheetId="13">#REF!</definedName>
    <definedName name="Gabinetes_de_Incendio">#REF!</definedName>
    <definedName name="Gabinetes_de_Incendio_Clase_I" localSheetId="5">#REF!</definedName>
    <definedName name="Gabinetes_de_Incendio_Clase_I" localSheetId="7">#REF!</definedName>
    <definedName name="Gabinetes_de_Incendio_Clase_I" localSheetId="6">#REF!</definedName>
    <definedName name="Gabinetes_de_Incendio_Clase_I" localSheetId="8">#REF!</definedName>
    <definedName name="Gabinetes_de_Incendio_Clase_I" localSheetId="10">#REF!</definedName>
    <definedName name="Gabinetes_de_Incendio_Clase_I" localSheetId="12">#REF!</definedName>
    <definedName name="Gabinetes_de_Incendio_Clase_I">#REF!</definedName>
    <definedName name="Gabinetes_Metalicos__Cal._16_min__Color_Gris_Claro_para_T_GEN_1" localSheetId="5">#REF!</definedName>
    <definedName name="Gabinetes_Metalicos__Cal._16_min__Color_Gris_Claro_para_T_GEN_1" localSheetId="7">#REF!</definedName>
    <definedName name="Gabinetes_Metalicos__Cal._16_min__Color_Gris_Claro_para_T_GEN_1" localSheetId="6">#REF!</definedName>
    <definedName name="Gabinetes_Metalicos__Cal._16_min__Color_Gris_Claro_para_T_GEN_1" localSheetId="8">#REF!</definedName>
    <definedName name="Gabinetes_Metalicos__Cal._16_min__Color_Gris_Claro_para_T_GEN_1" localSheetId="10">#REF!</definedName>
    <definedName name="Gabinetes_Metalicos__Cal._16_min__Color_Gris_Claro_para_T_GEN_1" localSheetId="12">#REF!</definedName>
    <definedName name="Gabinetes_Metalicos__Cal._16_min__Color_Gris_Claro_para_T_GEN_1">#REF!</definedName>
    <definedName name="Gabinetes_Metalicos__Cal._16_min__Color_Gris_Claro_para_T_GEN_2" localSheetId="5">#REF!</definedName>
    <definedName name="Gabinetes_Metalicos__Cal._16_min__Color_Gris_Claro_para_T_GEN_2" localSheetId="7">#REF!</definedName>
    <definedName name="Gabinetes_Metalicos__Cal._16_min__Color_Gris_Claro_para_T_GEN_2" localSheetId="6">#REF!</definedName>
    <definedName name="Gabinetes_Metalicos__Cal._16_min__Color_Gris_Claro_para_T_GEN_2" localSheetId="8">#REF!</definedName>
    <definedName name="Gabinetes_Metalicos__Cal._16_min__Color_Gris_Claro_para_T_GEN_2" localSheetId="10">#REF!</definedName>
    <definedName name="Gabinetes_Metalicos__Cal._16_min__Color_Gris_Claro_para_T_GEN_2" localSheetId="12">#REF!</definedName>
    <definedName name="Gabinetes_Metalicos__Cal._16_min__Color_Gris_Claro_para_T_GEN_2">#REF!</definedName>
    <definedName name="Gabinetes_Metalicos__Cal._16_min__Color_Gris_Claro_para_T_GEN_3" localSheetId="5">#REF!</definedName>
    <definedName name="Gabinetes_Metalicos__Cal._16_min__Color_Gris_Claro_para_T_GEN_3" localSheetId="7">#REF!</definedName>
    <definedName name="Gabinetes_Metalicos__Cal._16_min__Color_Gris_Claro_para_T_GEN_3" localSheetId="6">#REF!</definedName>
    <definedName name="Gabinetes_Metalicos__Cal._16_min__Color_Gris_Claro_para_T_GEN_3" localSheetId="8">#REF!</definedName>
    <definedName name="Gabinetes_Metalicos__Cal._16_min__Color_Gris_Claro_para_T_GEN_3" localSheetId="10">#REF!</definedName>
    <definedName name="Gabinetes_Metalicos__Cal._16_min__Color_Gris_Claro_para_T_GEN_3" localSheetId="12">#REF!</definedName>
    <definedName name="Gabinetes_Metalicos__Cal._16_min__Color_Gris_Claro_para_T_GEN_3">#REF!</definedName>
    <definedName name="Gabinetes_Metalicos__Cal._16_min__Color_Gris_Claro_para_Tablero_General" localSheetId="5">#REF!</definedName>
    <definedName name="Gabinetes_Metalicos__Cal._16_min__Color_Gris_Claro_para_Tablero_General" localSheetId="7">#REF!</definedName>
    <definedName name="Gabinetes_Metalicos__Cal._16_min__Color_Gris_Claro_para_Tablero_General" localSheetId="6">#REF!</definedName>
    <definedName name="Gabinetes_Metalicos__Cal._16_min__Color_Gris_Claro_para_Tablero_General" localSheetId="8">#REF!</definedName>
    <definedName name="Gabinetes_Metalicos__Cal._16_min__Color_Gris_Claro_para_Tablero_General" localSheetId="10">#REF!</definedName>
    <definedName name="Gabinetes_Metalicos__Cal._16_min__Color_Gris_Claro_para_Tablero_General" localSheetId="12">#REF!</definedName>
    <definedName name="Gabinetes_Metalicos__Cal._16_min__Color_Gris_Claro_para_Tablero_General">#REF!</definedName>
    <definedName name="Gancho_teja_eternit_55_MM" localSheetId="5">#REF!</definedName>
    <definedName name="Gancho_teja_eternit_55_MM" localSheetId="7">#REF!</definedName>
    <definedName name="Gancho_teja_eternit_55_MM" localSheetId="6">#REF!</definedName>
    <definedName name="Gancho_teja_eternit_55_MM" localSheetId="8">#REF!</definedName>
    <definedName name="Gancho_teja_eternit_55_MM" localSheetId="10">#REF!</definedName>
    <definedName name="Gancho_teja_eternit_55_MM" localSheetId="12">#REF!</definedName>
    <definedName name="Gancho_teja_eternit_55_MM">#REF!</definedName>
    <definedName name="Geotextil_tejido_ST_200" localSheetId="5">#REF!</definedName>
    <definedName name="Geotextil_tejido_ST_200" localSheetId="7">#REF!</definedName>
    <definedName name="Geotextil_tejido_ST_200" localSheetId="6">#REF!</definedName>
    <definedName name="Geotextil_tejido_ST_200" localSheetId="8">#REF!</definedName>
    <definedName name="Geotextil_tejido_ST_200" localSheetId="10">#REF!</definedName>
    <definedName name="Geotextil_tejido_ST_200" localSheetId="12">#REF!</definedName>
    <definedName name="Geotextil_tejido_ST_200">#REF!</definedName>
    <definedName name="Gestores">[13]Datos!$A$2:$A$100</definedName>
    <definedName name="gggg" localSheetId="11">#REF!</definedName>
    <definedName name="gggg" localSheetId="5">#REF!</definedName>
    <definedName name="gggg" localSheetId="7">#REF!</definedName>
    <definedName name="gggg" localSheetId="6">#REF!</definedName>
    <definedName name="gggg" localSheetId="8">#REF!</definedName>
    <definedName name="gggg" localSheetId="10">#REF!</definedName>
    <definedName name="gggg" localSheetId="12">#REF!</definedName>
    <definedName name="gggg" localSheetId="13">#REF!</definedName>
    <definedName name="gggg">#REF!</definedName>
    <definedName name="Grama_Kikuyo" localSheetId="11">#REF!</definedName>
    <definedName name="Grama_Kikuyo" localSheetId="5">#REF!</definedName>
    <definedName name="Grama_Kikuyo" localSheetId="7">#REF!</definedName>
    <definedName name="Grama_Kikuyo" localSheetId="6">#REF!</definedName>
    <definedName name="Grama_Kikuyo" localSheetId="8">#REF!</definedName>
    <definedName name="Grama_Kikuyo" localSheetId="10">#REF!</definedName>
    <definedName name="Grama_Kikuyo" localSheetId="12">#REF!</definedName>
    <definedName name="Grama_Kikuyo" localSheetId="13">#REF!</definedName>
    <definedName name="Grama_Kikuyo">#REF!</definedName>
    <definedName name="Granito__No_hay_sugerencias__peruano_No_3" localSheetId="5">#REF!</definedName>
    <definedName name="Granito__No_hay_sugerencias__peruano_No_3" localSheetId="7">#REF!</definedName>
    <definedName name="Granito__No_hay_sugerencias__peruano_No_3" localSheetId="6">#REF!</definedName>
    <definedName name="Granito__No_hay_sugerencias__peruano_No_3" localSheetId="8">#REF!</definedName>
    <definedName name="Granito__No_hay_sugerencias__peruano_No_3" localSheetId="10">#REF!</definedName>
    <definedName name="Granito__No_hay_sugerencias__peruano_No_3" localSheetId="12">#REF!</definedName>
    <definedName name="Granito__No_hay_sugerencias__peruano_No_3">#REF!</definedName>
    <definedName name="Granito_Blanco_Huila_No._1" localSheetId="5">#REF!</definedName>
    <definedName name="Granito_Blanco_Huila_No._1" localSheetId="7">#REF!</definedName>
    <definedName name="Granito_Blanco_Huila_No._1" localSheetId="6">#REF!</definedName>
    <definedName name="Granito_Blanco_Huila_No._1" localSheetId="8">#REF!</definedName>
    <definedName name="Granito_Blanco_Huila_No._1" localSheetId="10">#REF!</definedName>
    <definedName name="Granito_Blanco_Huila_No._1" localSheetId="12">#REF!</definedName>
    <definedName name="Granito_Blanco_Huila_No._1">#REF!</definedName>
    <definedName name="Granito_Rosa_Porrino_JP__30___e_10mm" localSheetId="5">#REF!</definedName>
    <definedName name="Granito_Rosa_Porrino_JP__30___e_10mm" localSheetId="7">#REF!</definedName>
    <definedName name="Granito_Rosa_Porrino_JP__30___e_10mm" localSheetId="6">#REF!</definedName>
    <definedName name="Granito_Rosa_Porrino_JP__30___e_10mm" localSheetId="8">#REF!</definedName>
    <definedName name="Granito_Rosa_Porrino_JP__30___e_10mm" localSheetId="10">#REF!</definedName>
    <definedName name="Granito_Rosa_Porrino_JP__30___e_10mm" localSheetId="12">#REF!</definedName>
    <definedName name="Granito_Rosa_Porrino_JP__30___e_10mm">#REF!</definedName>
    <definedName name="Gravilla" localSheetId="5">#REF!</definedName>
    <definedName name="Gravilla" localSheetId="7">#REF!</definedName>
    <definedName name="Gravilla" localSheetId="6">#REF!</definedName>
    <definedName name="Gravilla" localSheetId="8">#REF!</definedName>
    <definedName name="Gravilla" localSheetId="10">#REF!</definedName>
    <definedName name="Gravilla" localSheetId="12">#REF!</definedName>
    <definedName name="Gravilla">#REF!</definedName>
    <definedName name="Gravilla_de_río" localSheetId="5">#REF!</definedName>
    <definedName name="Gravilla_de_río" localSheetId="7">#REF!</definedName>
    <definedName name="Gravilla_de_río" localSheetId="6">#REF!</definedName>
    <definedName name="Gravilla_de_río" localSheetId="8">#REF!</definedName>
    <definedName name="Gravilla_de_río" localSheetId="10">#REF!</definedName>
    <definedName name="Gravilla_de_río" localSheetId="12">#REF!</definedName>
    <definedName name="Gravilla_de_río">#REF!</definedName>
    <definedName name="Griferia_Lavaplatos_Flamingo_Ref._90500_000_000" localSheetId="5">#REF!</definedName>
    <definedName name="Griferia_Lavaplatos_Flamingo_Ref._90500_000_000" localSheetId="7">#REF!</definedName>
    <definedName name="Griferia_Lavaplatos_Flamingo_Ref._90500_000_000" localSheetId="6">#REF!</definedName>
    <definedName name="Griferia_Lavaplatos_Flamingo_Ref._90500_000_000" localSheetId="8">#REF!</definedName>
    <definedName name="Griferia_Lavaplatos_Flamingo_Ref._90500_000_000" localSheetId="10">#REF!</definedName>
    <definedName name="Griferia_Lavaplatos_Flamingo_Ref._90500_000_000" localSheetId="12">#REF!</definedName>
    <definedName name="Griferia_Lavaplatos_Flamingo_Ref._90500_000_000">#REF!</definedName>
    <definedName name="Guardaescoba_en_Aluminio__incl._Instalacion" localSheetId="5">#REF!</definedName>
    <definedName name="Guardaescoba_en_Aluminio__incl._Instalacion" localSheetId="7">#REF!</definedName>
    <definedName name="Guardaescoba_en_Aluminio__incl._Instalacion" localSheetId="6">#REF!</definedName>
    <definedName name="Guardaescoba_en_Aluminio__incl._Instalacion" localSheetId="8">#REF!</definedName>
    <definedName name="Guardaescoba_en_Aluminio__incl._Instalacion" localSheetId="10">#REF!</definedName>
    <definedName name="Guardaescoba_en_Aluminio__incl._Instalacion" localSheetId="12">#REF!</definedName>
    <definedName name="Guardaescoba_en_Aluminio__incl._Instalacion">#REF!</definedName>
    <definedName name="Herramienta_menor" localSheetId="5">#REF!</definedName>
    <definedName name="Herramienta_menor" localSheetId="7">#REF!</definedName>
    <definedName name="Herramienta_menor" localSheetId="6">#REF!</definedName>
    <definedName name="Herramienta_menor" localSheetId="8">#REF!</definedName>
    <definedName name="Herramienta_menor" localSheetId="10">#REF!</definedName>
    <definedName name="Herramienta_menor">#REF!</definedName>
    <definedName name="Hoja_Entamborada_en_Madera_2.10x1.50_2_Hojas" localSheetId="5">#REF!</definedName>
    <definedName name="Hoja_Entamborada_en_Madera_2.10x1.50_2_Hojas" localSheetId="7">#REF!</definedName>
    <definedName name="Hoja_Entamborada_en_Madera_2.10x1.50_2_Hojas" localSheetId="6">#REF!</definedName>
    <definedName name="Hoja_Entamborada_en_Madera_2.10x1.50_2_Hojas" localSheetId="8">#REF!</definedName>
    <definedName name="Hoja_Entamborada_en_Madera_2.10x1.50_2_Hojas" localSheetId="10">#REF!</definedName>
    <definedName name="Hoja_Entamborada_en_Madera_2.10x1.50_2_Hojas">#REF!</definedName>
    <definedName name="Hoja_Entamborada_en_Madera_2.10x75" localSheetId="5">#REF!</definedName>
    <definedName name="Hoja_Entamborada_en_Madera_2.10x75" localSheetId="7">#REF!</definedName>
    <definedName name="Hoja_Entamborada_en_Madera_2.10x75" localSheetId="6">#REF!</definedName>
    <definedName name="Hoja_Entamborada_en_Madera_2.10x75" localSheetId="8">#REF!</definedName>
    <definedName name="Hoja_Entamborada_en_Madera_2.10x75" localSheetId="10">#REF!</definedName>
    <definedName name="Hoja_Entamborada_en_Madera_2.10x75">#REF!</definedName>
    <definedName name="Hoja_Entamborada_en_Madera_2.10x90" localSheetId="5">#REF!</definedName>
    <definedName name="Hoja_Entamborada_en_Madera_2.10x90" localSheetId="7">#REF!</definedName>
    <definedName name="Hoja_Entamborada_en_Madera_2.10x90" localSheetId="6">#REF!</definedName>
    <definedName name="Hoja_Entamborada_en_Madera_2.10x90" localSheetId="8">#REF!</definedName>
    <definedName name="Hoja_Entamborada_en_Madera_2.10x90" localSheetId="10">#REF!</definedName>
    <definedName name="Hoja_Entamborada_en_Madera_2.10x90" localSheetId="12">#REF!</definedName>
    <definedName name="Hoja_Entamborada_en_Madera_2.10x90">#REF!</definedName>
    <definedName name="Hoja_Entamborada_en_Madera_2.25x90" localSheetId="5">#REF!</definedName>
    <definedName name="Hoja_Entamborada_en_Madera_2.25x90" localSheetId="7">#REF!</definedName>
    <definedName name="Hoja_Entamborada_en_Madera_2.25x90" localSheetId="6">#REF!</definedName>
    <definedName name="Hoja_Entamborada_en_Madera_2.25x90" localSheetId="8">#REF!</definedName>
    <definedName name="Hoja_Entamborada_en_Madera_2.25x90" localSheetId="10">#REF!</definedName>
    <definedName name="Hoja_Entamborada_en_Madera_2.25x90" localSheetId="12">#REF!</definedName>
    <definedName name="Hoja_Entamborada_en_Madera_2.25x90">#REF!</definedName>
    <definedName name="Hoja_Entamborada_en_Madera_2.40x4.80_4_Hojas_Plegable" localSheetId="5">#REF!</definedName>
    <definedName name="Hoja_Entamborada_en_Madera_2.40x4.80_4_Hojas_Plegable" localSheetId="7">#REF!</definedName>
    <definedName name="Hoja_Entamborada_en_Madera_2.40x4.80_4_Hojas_Plegable" localSheetId="6">#REF!</definedName>
    <definedName name="Hoja_Entamborada_en_Madera_2.40x4.80_4_Hojas_Plegable" localSheetId="8">#REF!</definedName>
    <definedName name="Hoja_Entamborada_en_Madera_2.40x4.80_4_Hojas_Plegable" localSheetId="10">#REF!</definedName>
    <definedName name="Hoja_Entamborada_en_Madera_2.40x4.80_4_Hojas_Plegable" localSheetId="12">#REF!</definedName>
    <definedName name="Hoja_Entamborada_en_Madera_2.40x4.80_4_Hojas_Plegable">#REF!</definedName>
    <definedName name="HonoraProfesionales" localSheetId="5">#REF!</definedName>
    <definedName name="HonoraProfesionales" localSheetId="7">#REF!</definedName>
    <definedName name="HonoraProfesionales" localSheetId="6">#REF!</definedName>
    <definedName name="HonoraProfesionales" localSheetId="8">#REF!</definedName>
    <definedName name="HonoraProfesionales" localSheetId="10">#REF!</definedName>
    <definedName name="HonoraProfesionales" localSheetId="12">#REF!</definedName>
    <definedName name="HonoraProfesionales">#REF!</definedName>
    <definedName name="HonoraTecnicos" localSheetId="5">#REF!</definedName>
    <definedName name="HonoraTecnicos" localSheetId="7">#REF!</definedName>
    <definedName name="HonoraTecnicos" localSheetId="6">#REF!</definedName>
    <definedName name="HonoraTecnicos" localSheetId="8">#REF!</definedName>
    <definedName name="HonoraTecnicos" localSheetId="10">#REF!</definedName>
    <definedName name="HonoraTecnicos" localSheetId="12">#REF!</definedName>
    <definedName name="HonoraTecnicos">#REF!</definedName>
    <definedName name="Horno_Microondas" localSheetId="5">#REF!</definedName>
    <definedName name="Horno_Microondas" localSheetId="7">#REF!</definedName>
    <definedName name="Horno_Microondas" localSheetId="6">#REF!</definedName>
    <definedName name="Horno_Microondas" localSheetId="8">#REF!</definedName>
    <definedName name="Horno_Microondas" localSheetId="10">#REF!</definedName>
    <definedName name="Horno_Microondas" localSheetId="12">#REF!</definedName>
    <definedName name="Horno_Microondas">#REF!</definedName>
    <definedName name="Impermeabilizante_concreto_de_3000_P.S.I." localSheetId="5">#REF!</definedName>
    <definedName name="Impermeabilizante_concreto_de_3000_P.S.I." localSheetId="7">#REF!</definedName>
    <definedName name="Impermeabilizante_concreto_de_3000_P.S.I." localSheetId="6">#REF!</definedName>
    <definedName name="Impermeabilizante_concreto_de_3000_P.S.I." localSheetId="8">#REF!</definedName>
    <definedName name="Impermeabilizante_concreto_de_3000_P.S.I." localSheetId="10">#REF!</definedName>
    <definedName name="Impermeabilizante_concreto_de_3000_P.S.I." localSheetId="12">#REF!</definedName>
    <definedName name="Impermeabilizante_concreto_de_3000_P.S.I.">#REF!</definedName>
    <definedName name="Impermeabilizante_mortero_1_3" localSheetId="5">#REF!</definedName>
    <definedName name="Impermeabilizante_mortero_1_3" localSheetId="7">#REF!</definedName>
    <definedName name="Impermeabilizante_mortero_1_3" localSheetId="6">#REF!</definedName>
    <definedName name="Impermeabilizante_mortero_1_3" localSheetId="8">#REF!</definedName>
    <definedName name="Impermeabilizante_mortero_1_3" localSheetId="10">#REF!</definedName>
    <definedName name="Impermeabilizante_mortero_1_3" localSheetId="12">#REF!</definedName>
    <definedName name="Impermeabilizante_mortero_1_3">#REF!</definedName>
    <definedName name="Impermeabilizante_mortero_1_4" localSheetId="5">#REF!</definedName>
    <definedName name="Impermeabilizante_mortero_1_4" localSheetId="7">#REF!</definedName>
    <definedName name="Impermeabilizante_mortero_1_4" localSheetId="6">#REF!</definedName>
    <definedName name="Impermeabilizante_mortero_1_4" localSheetId="8">#REF!</definedName>
    <definedName name="Impermeabilizante_mortero_1_4" localSheetId="10">#REF!</definedName>
    <definedName name="Impermeabilizante_mortero_1_4" localSheetId="12">#REF!</definedName>
    <definedName name="Impermeabilizante_mortero_1_4">#REF!</definedName>
    <definedName name="Incremento_Fluido_3000_psi" localSheetId="5">#REF!</definedName>
    <definedName name="Incremento_Fluido_3000_psi" localSheetId="7">#REF!</definedName>
    <definedName name="Incremento_Fluido_3000_psi" localSheetId="6">#REF!</definedName>
    <definedName name="Incremento_Fluido_3000_psi" localSheetId="8">#REF!</definedName>
    <definedName name="Incremento_Fluido_3000_psi" localSheetId="10">#REF!</definedName>
    <definedName name="Incremento_Fluido_3000_psi" localSheetId="12">#REF!</definedName>
    <definedName name="Incremento_Fluido_3000_psi">#REF!</definedName>
    <definedName name="instalacion_lavamanos" localSheetId="5">#REF!</definedName>
    <definedName name="instalacion_lavamanos" localSheetId="7">#REF!</definedName>
    <definedName name="instalacion_lavamanos" localSheetId="6">#REF!</definedName>
    <definedName name="instalacion_lavamanos" localSheetId="8">#REF!</definedName>
    <definedName name="instalacion_lavamanos" localSheetId="10">#REF!</definedName>
    <definedName name="instalacion_lavamanos" localSheetId="12">#REF!</definedName>
    <definedName name="instalacion_lavamanos">#REF!</definedName>
    <definedName name="instalacion_lavaplatos" localSheetId="5">#REF!</definedName>
    <definedName name="instalacion_lavaplatos" localSheetId="7">#REF!</definedName>
    <definedName name="instalacion_lavaplatos" localSheetId="6">#REF!</definedName>
    <definedName name="instalacion_lavaplatos" localSheetId="8">#REF!</definedName>
    <definedName name="instalacion_lavaplatos" localSheetId="10">#REF!</definedName>
    <definedName name="instalacion_lavaplatos" localSheetId="12">#REF!</definedName>
    <definedName name="instalacion_lavaplatos">#REF!</definedName>
    <definedName name="instalacion_sanitario" localSheetId="5">#REF!</definedName>
    <definedName name="instalacion_sanitario" localSheetId="7">#REF!</definedName>
    <definedName name="instalacion_sanitario" localSheetId="6">#REF!</definedName>
    <definedName name="instalacion_sanitario" localSheetId="8">#REF!</definedName>
    <definedName name="instalacion_sanitario" localSheetId="10">#REF!</definedName>
    <definedName name="instalacion_sanitario" localSheetId="12">#REF!</definedName>
    <definedName name="instalacion_sanitario">#REF!</definedName>
    <definedName name="Instalación_y_dotación" localSheetId="5">#REF!</definedName>
    <definedName name="Instalación_y_dotación" localSheetId="7">#REF!</definedName>
    <definedName name="Instalación_y_dotación" localSheetId="6">#REF!</definedName>
    <definedName name="Instalación_y_dotación" localSheetId="8">#REF!</definedName>
    <definedName name="Instalación_y_dotación" localSheetId="10">#REF!</definedName>
    <definedName name="Instalación_y_dotación" localSheetId="12">#REF!</definedName>
    <definedName name="Instalación_y_dotación">#REF!</definedName>
    <definedName name="ITEM1" localSheetId="5">#REF!</definedName>
    <definedName name="ITEM1" localSheetId="7">#REF!</definedName>
    <definedName name="ITEM1" localSheetId="6">#REF!</definedName>
    <definedName name="ITEM1" localSheetId="8">#REF!</definedName>
    <definedName name="ITEM1" localSheetId="10">#REF!</definedName>
    <definedName name="ITEM1">#REF!</definedName>
    <definedName name="ITEM2" localSheetId="5">#REF!</definedName>
    <definedName name="ITEM2" localSheetId="7">#REF!</definedName>
    <definedName name="ITEM2" localSheetId="6">#REF!</definedName>
    <definedName name="ITEM2" localSheetId="8">#REF!</definedName>
    <definedName name="ITEM2" localSheetId="10">#REF!</definedName>
    <definedName name="ITEM2">#REF!</definedName>
    <definedName name="item210.3" localSheetId="5">#REF!</definedName>
    <definedName name="item210.3" localSheetId="7">#REF!</definedName>
    <definedName name="item210.3" localSheetId="6">#REF!</definedName>
    <definedName name="item210.3" localSheetId="8">#REF!</definedName>
    <definedName name="item210.3" localSheetId="10">#REF!</definedName>
    <definedName name="item210.3">#REF!</definedName>
    <definedName name="item230.1" localSheetId="5">#REF!</definedName>
    <definedName name="item230.1" localSheetId="7">#REF!</definedName>
    <definedName name="item230.1" localSheetId="6">#REF!</definedName>
    <definedName name="item230.1" localSheetId="8">#REF!</definedName>
    <definedName name="item230.1" localSheetId="10">#REF!</definedName>
    <definedName name="item230.1">#REF!</definedName>
    <definedName name="ITEM3" localSheetId="5">#REF!</definedName>
    <definedName name="ITEM3" localSheetId="7">#REF!</definedName>
    <definedName name="ITEM3" localSheetId="6">#REF!</definedName>
    <definedName name="ITEM3" localSheetId="8">#REF!</definedName>
    <definedName name="ITEM3" localSheetId="10">#REF!</definedName>
    <definedName name="ITEM3">#REF!</definedName>
    <definedName name="item310" localSheetId="5">#REF!</definedName>
    <definedName name="item310" localSheetId="7">#REF!</definedName>
    <definedName name="item310" localSheetId="6">#REF!</definedName>
    <definedName name="item310" localSheetId="8">#REF!</definedName>
    <definedName name="item310" localSheetId="10">#REF!</definedName>
    <definedName name="item310">#REF!</definedName>
    <definedName name="item320.2" localSheetId="5">#REF!</definedName>
    <definedName name="item320.2" localSheetId="7">#REF!</definedName>
    <definedName name="item320.2" localSheetId="6">#REF!</definedName>
    <definedName name="item320.2" localSheetId="8">#REF!</definedName>
    <definedName name="item320.2" localSheetId="10">#REF!</definedName>
    <definedName name="item320.2">#REF!</definedName>
    <definedName name="item330.1" localSheetId="5">#REF!</definedName>
    <definedName name="item330.1" localSheetId="7">#REF!</definedName>
    <definedName name="item330.1" localSheetId="6">#REF!</definedName>
    <definedName name="item330.1" localSheetId="8">#REF!</definedName>
    <definedName name="item330.1" localSheetId="10">#REF!</definedName>
    <definedName name="item330.1">#REF!</definedName>
    <definedName name="item420" localSheetId="5">#REF!</definedName>
    <definedName name="item420" localSheetId="7">#REF!</definedName>
    <definedName name="item420" localSheetId="6">#REF!</definedName>
    <definedName name="item420" localSheetId="8">#REF!</definedName>
    <definedName name="item420" localSheetId="10">#REF!</definedName>
    <definedName name="item420">#REF!</definedName>
    <definedName name="item450.2P" localSheetId="5">#REF!</definedName>
    <definedName name="item450.2P" localSheetId="7">#REF!</definedName>
    <definedName name="item450.2P" localSheetId="6">#REF!</definedName>
    <definedName name="item450.2P" localSheetId="8">#REF!</definedName>
    <definedName name="item450.2P" localSheetId="10">#REF!</definedName>
    <definedName name="item450.2P">#REF!</definedName>
    <definedName name="item600.1" localSheetId="5">#REF!</definedName>
    <definedName name="item600.1" localSheetId="7">#REF!</definedName>
    <definedName name="item600.1" localSheetId="6">#REF!</definedName>
    <definedName name="item600.1" localSheetId="8">#REF!</definedName>
    <definedName name="item600.1" localSheetId="10">#REF!</definedName>
    <definedName name="item600.1">#REF!</definedName>
    <definedName name="item610.1" localSheetId="5">#REF!</definedName>
    <definedName name="item610.1" localSheetId="7">#REF!</definedName>
    <definedName name="item610.1" localSheetId="6">#REF!</definedName>
    <definedName name="item610.1" localSheetId="8">#REF!</definedName>
    <definedName name="item610.1" localSheetId="10">#REF!</definedName>
    <definedName name="item610.1">#REF!</definedName>
    <definedName name="item610.2" localSheetId="5">#REF!</definedName>
    <definedName name="item610.2" localSheetId="7">#REF!</definedName>
    <definedName name="item610.2" localSheetId="6">#REF!</definedName>
    <definedName name="item610.2" localSheetId="8">#REF!</definedName>
    <definedName name="item610.2" localSheetId="10">#REF!</definedName>
    <definedName name="item610.2">#REF!</definedName>
    <definedName name="item630.4" localSheetId="5">#REF!</definedName>
    <definedName name="item630.4" localSheetId="7">#REF!</definedName>
    <definedName name="item630.4" localSheetId="6">#REF!</definedName>
    <definedName name="item630.4" localSheetId="8">#REF!</definedName>
    <definedName name="item630.4" localSheetId="10">#REF!</definedName>
    <definedName name="item630.4">#REF!</definedName>
    <definedName name="item630.6" localSheetId="5">#REF!</definedName>
    <definedName name="item630.6" localSheetId="7">#REF!</definedName>
    <definedName name="item630.6" localSheetId="6">#REF!</definedName>
    <definedName name="item630.6" localSheetId="8">#REF!</definedName>
    <definedName name="item630.6" localSheetId="10">#REF!</definedName>
    <definedName name="item630.6">#REF!</definedName>
    <definedName name="item630.7" localSheetId="5">#REF!</definedName>
    <definedName name="item630.7" localSheetId="7">#REF!</definedName>
    <definedName name="item630.7" localSheetId="6">#REF!</definedName>
    <definedName name="item630.7" localSheetId="8">#REF!</definedName>
    <definedName name="item630.7" localSheetId="10">#REF!</definedName>
    <definedName name="item630.7">#REF!</definedName>
    <definedName name="item640.3" localSheetId="5">#REF!</definedName>
    <definedName name="item640.3" localSheetId="7">#REF!</definedName>
    <definedName name="item640.3" localSheetId="6">#REF!</definedName>
    <definedName name="item640.3" localSheetId="8">#REF!</definedName>
    <definedName name="item640.3" localSheetId="10">#REF!</definedName>
    <definedName name="item640.3">#REF!</definedName>
    <definedName name="item661" localSheetId="5">#REF!</definedName>
    <definedName name="item661" localSheetId="7">#REF!</definedName>
    <definedName name="item661" localSheetId="6">#REF!</definedName>
    <definedName name="item661" localSheetId="8">#REF!</definedName>
    <definedName name="item661" localSheetId="10">#REF!</definedName>
    <definedName name="item661">#REF!</definedName>
    <definedName name="item671" localSheetId="5">#REF!</definedName>
    <definedName name="item671" localSheetId="7">#REF!</definedName>
    <definedName name="item671" localSheetId="6">#REF!</definedName>
    <definedName name="item671" localSheetId="8">#REF!</definedName>
    <definedName name="item671" localSheetId="10">#REF!</definedName>
    <definedName name="item671">#REF!</definedName>
    <definedName name="item673.1" localSheetId="5">#REF!</definedName>
    <definedName name="item673.1" localSheetId="7">#REF!</definedName>
    <definedName name="item673.1" localSheetId="6">#REF!</definedName>
    <definedName name="item673.1" localSheetId="8">#REF!</definedName>
    <definedName name="item673.1" localSheetId="10">#REF!</definedName>
    <definedName name="item673.1">#REF!</definedName>
    <definedName name="item673.3" localSheetId="5">#REF!</definedName>
    <definedName name="item673.3" localSheetId="7">#REF!</definedName>
    <definedName name="item673.3" localSheetId="6">#REF!</definedName>
    <definedName name="item673.3" localSheetId="8">#REF!</definedName>
    <definedName name="item673.3" localSheetId="10">#REF!</definedName>
    <definedName name="item673.3">#REF!</definedName>
    <definedName name="item681" localSheetId="5">#REF!</definedName>
    <definedName name="item681" localSheetId="7">#REF!</definedName>
    <definedName name="item681" localSheetId="6">#REF!</definedName>
    <definedName name="item681" localSheetId="8">#REF!</definedName>
    <definedName name="item681" localSheetId="10">#REF!</definedName>
    <definedName name="item681">#REF!</definedName>
    <definedName name="item700.1" localSheetId="5">#REF!</definedName>
    <definedName name="item700.1" localSheetId="7">#REF!</definedName>
    <definedName name="item700.1" localSheetId="6">#REF!</definedName>
    <definedName name="item700.1" localSheetId="8">#REF!</definedName>
    <definedName name="item700.1" localSheetId="10">#REF!</definedName>
    <definedName name="item700.1">#REF!</definedName>
    <definedName name="item710.1" localSheetId="5">#REF!</definedName>
    <definedName name="item710.1" localSheetId="7">#REF!</definedName>
    <definedName name="item710.1" localSheetId="6">#REF!</definedName>
    <definedName name="item710.1" localSheetId="8">#REF!</definedName>
    <definedName name="item710.1" localSheetId="10">#REF!</definedName>
    <definedName name="item710.1">#REF!</definedName>
    <definedName name="item710.2" localSheetId="5">#REF!</definedName>
    <definedName name="item710.2" localSheetId="7">#REF!</definedName>
    <definedName name="item710.2" localSheetId="6">#REF!</definedName>
    <definedName name="item710.2" localSheetId="8">#REF!</definedName>
    <definedName name="item710.2" localSheetId="10">#REF!</definedName>
    <definedName name="item710.2">#REF!</definedName>
    <definedName name="item730.1" localSheetId="5">#REF!</definedName>
    <definedName name="item730.1" localSheetId="7">#REF!</definedName>
    <definedName name="item730.1" localSheetId="6">#REF!</definedName>
    <definedName name="item730.1" localSheetId="8">#REF!</definedName>
    <definedName name="item730.1" localSheetId="10">#REF!</definedName>
    <definedName name="item730.1">#REF!</definedName>
    <definedName name="item730.2" localSheetId="5">#REF!</definedName>
    <definedName name="item730.2" localSheetId="7">#REF!</definedName>
    <definedName name="item730.2" localSheetId="6">#REF!</definedName>
    <definedName name="item730.2" localSheetId="8">#REF!</definedName>
    <definedName name="item730.2" localSheetId="10">#REF!</definedName>
    <definedName name="item730.2">#REF!</definedName>
    <definedName name="item730.2.4" localSheetId="5">#REF!</definedName>
    <definedName name="item730.2.4" localSheetId="7">#REF!</definedName>
    <definedName name="item730.2.4" localSheetId="6">#REF!</definedName>
    <definedName name="item730.2.4" localSheetId="8">#REF!</definedName>
    <definedName name="item730.2.4" localSheetId="10">#REF!</definedName>
    <definedName name="item730.2.4">#REF!</definedName>
    <definedName name="item900.2" localSheetId="5">#REF!</definedName>
    <definedName name="item900.2" localSheetId="7">#REF!</definedName>
    <definedName name="item900.2" localSheetId="6">#REF!</definedName>
    <definedName name="item900.2" localSheetId="8">#REF!</definedName>
    <definedName name="item900.2" localSheetId="10">#REF!</definedName>
    <definedName name="item900.2">#REF!</definedName>
    <definedName name="Jardines" localSheetId="5">#REF!</definedName>
    <definedName name="Jardines" localSheetId="7">#REF!</definedName>
    <definedName name="Jardines" localSheetId="6">#REF!</definedName>
    <definedName name="Jardines" localSheetId="8">#REF!</definedName>
    <definedName name="Jardines" localSheetId="10">#REF!</definedName>
    <definedName name="Jardines">#REF!</definedName>
    <definedName name="Juego_de_incrustaciones_acuacer" localSheetId="5">#REF!</definedName>
    <definedName name="Juego_de_incrustaciones_acuacer" localSheetId="7">#REF!</definedName>
    <definedName name="Juego_de_incrustaciones_acuacer" localSheetId="6">#REF!</definedName>
    <definedName name="Juego_de_incrustaciones_acuacer" localSheetId="8">#REF!</definedName>
    <definedName name="Juego_de_incrustaciones_acuacer" localSheetId="10">#REF!</definedName>
    <definedName name="Juego_de_incrustaciones_acuacer">#REF!</definedName>
    <definedName name="Juego_de_incrustaciones_en_color_blanco" localSheetId="5">#REF!</definedName>
    <definedName name="Juego_de_incrustaciones_en_color_blanco" localSheetId="7">#REF!</definedName>
    <definedName name="Juego_de_incrustaciones_en_color_blanco" localSheetId="6">#REF!</definedName>
    <definedName name="Juego_de_incrustaciones_en_color_blanco" localSheetId="8">#REF!</definedName>
    <definedName name="Juego_de_incrustaciones_en_color_blanco" localSheetId="10">#REF!</definedName>
    <definedName name="Juego_de_incrustaciones_en_color_blanco">#REF!</definedName>
    <definedName name="Juegos_infantiles_según_catálogo_I.D.R.D." localSheetId="5">#REF!</definedName>
    <definedName name="Juegos_infantiles_según_catálogo_I.D.R.D." localSheetId="7">#REF!</definedName>
    <definedName name="Juegos_infantiles_según_catálogo_I.D.R.D." localSheetId="6">#REF!</definedName>
    <definedName name="Juegos_infantiles_según_catálogo_I.D.R.D." localSheetId="8">#REF!</definedName>
    <definedName name="Juegos_infantiles_según_catálogo_I.D.R.D." localSheetId="10">#REF!</definedName>
    <definedName name="Juegos_infantiles_según_catálogo_I.D.R.D." localSheetId="12">#REF!</definedName>
    <definedName name="Juegos_infantiles_según_catálogo_I.D.R.D.">#REF!</definedName>
    <definedName name="k" localSheetId="5">#REF!</definedName>
    <definedName name="k" localSheetId="7">#REF!</definedName>
    <definedName name="k" localSheetId="6">#REF!</definedName>
    <definedName name="k" localSheetId="8">#REF!</definedName>
    <definedName name="k" localSheetId="10">#REF!</definedName>
    <definedName name="k">#REF!</definedName>
    <definedName name="K0F1" localSheetId="5">#REF!</definedName>
    <definedName name="K0F1" localSheetId="7">#REF!</definedName>
    <definedName name="K0F1" localSheetId="6">#REF!</definedName>
    <definedName name="K0F1" localSheetId="8">#REF!</definedName>
    <definedName name="K0F1" localSheetId="10">#REF!</definedName>
    <definedName name="K0F1">#REF!</definedName>
    <definedName name="K0F2" localSheetId="5">#REF!</definedName>
    <definedName name="K0F2" localSheetId="7">#REF!</definedName>
    <definedName name="K0F2" localSheetId="6">#REF!</definedName>
    <definedName name="K0F2" localSheetId="8">#REF!</definedName>
    <definedName name="K0F2" localSheetId="10">#REF!</definedName>
    <definedName name="K0F2">#REF!</definedName>
    <definedName name="K10ALO" localSheetId="5">#REF!</definedName>
    <definedName name="K10ALO" localSheetId="7">#REF!</definedName>
    <definedName name="K10ALO" localSheetId="6">#REF!</definedName>
    <definedName name="K10ALO" localSheetId="8">#REF!</definedName>
    <definedName name="K10ALO" localSheetId="10">#REF!</definedName>
    <definedName name="K10ALO">#REF!</definedName>
    <definedName name="K11ALO" localSheetId="5">#REF!</definedName>
    <definedName name="K11ALO" localSheetId="7">#REF!</definedName>
    <definedName name="K11ALO" localSheetId="6">#REF!</definedName>
    <definedName name="K11ALO" localSheetId="8">#REF!</definedName>
    <definedName name="K11ALO" localSheetId="10">#REF!</definedName>
    <definedName name="K11ALO">#REF!</definedName>
    <definedName name="K1F1" localSheetId="5">#REF!</definedName>
    <definedName name="K1F1" localSheetId="7">#REF!</definedName>
    <definedName name="K1F1" localSheetId="6">#REF!</definedName>
    <definedName name="K1F1" localSheetId="8">#REF!</definedName>
    <definedName name="K1F1" localSheetId="10">#REF!</definedName>
    <definedName name="K1F1">#REF!</definedName>
    <definedName name="K1F2" localSheetId="5">#REF!</definedName>
    <definedName name="K1F2" localSheetId="7">#REF!</definedName>
    <definedName name="K1F2" localSheetId="6">#REF!</definedName>
    <definedName name="K1F2" localSheetId="8">#REF!</definedName>
    <definedName name="K1F2" localSheetId="10">#REF!</definedName>
    <definedName name="K1F2">#REF!</definedName>
    <definedName name="K2F1" localSheetId="5">#REF!</definedName>
    <definedName name="K2F1" localSheetId="7">#REF!</definedName>
    <definedName name="K2F1" localSheetId="6">#REF!</definedName>
    <definedName name="K2F1" localSheetId="8">#REF!</definedName>
    <definedName name="K2F1" localSheetId="10">#REF!</definedName>
    <definedName name="K2F1">#REF!</definedName>
    <definedName name="K2F2" localSheetId="5">#REF!</definedName>
    <definedName name="K2F2" localSheetId="7">#REF!</definedName>
    <definedName name="K2F2" localSheetId="6">#REF!</definedName>
    <definedName name="K2F2" localSheetId="8">#REF!</definedName>
    <definedName name="K2F2" localSheetId="10">#REF!</definedName>
    <definedName name="K2F2">#REF!</definedName>
    <definedName name="K3F1" localSheetId="5">#REF!</definedName>
    <definedName name="K3F1" localSheetId="7">#REF!</definedName>
    <definedName name="K3F1" localSheetId="6">#REF!</definedName>
    <definedName name="K3F1" localSheetId="8">#REF!</definedName>
    <definedName name="K3F1" localSheetId="10">#REF!</definedName>
    <definedName name="K3F1">#REF!</definedName>
    <definedName name="K3F2" localSheetId="5">#REF!</definedName>
    <definedName name="K3F2" localSheetId="7">#REF!</definedName>
    <definedName name="K3F2" localSheetId="6">#REF!</definedName>
    <definedName name="K3F2" localSheetId="8">#REF!</definedName>
    <definedName name="K3F2" localSheetId="10">#REF!</definedName>
    <definedName name="K3F2">#REF!</definedName>
    <definedName name="K4F1" localSheetId="5">#REF!</definedName>
    <definedName name="K4F1" localSheetId="7">#REF!</definedName>
    <definedName name="K4F1" localSheetId="6">#REF!</definedName>
    <definedName name="K4F1" localSheetId="8">#REF!</definedName>
    <definedName name="K4F1" localSheetId="10">#REF!</definedName>
    <definedName name="K4F1">#REF!</definedName>
    <definedName name="K4F2" localSheetId="5">#REF!</definedName>
    <definedName name="K4F2" localSheetId="7">#REF!</definedName>
    <definedName name="K4F2" localSheetId="6">#REF!</definedName>
    <definedName name="K4F2" localSheetId="8">#REF!</definedName>
    <definedName name="K4F2" localSheetId="10">#REF!</definedName>
    <definedName name="K4F2">#REF!</definedName>
    <definedName name="K5F1" localSheetId="5">#REF!</definedName>
    <definedName name="K5F1" localSheetId="7">#REF!</definedName>
    <definedName name="K5F1" localSheetId="6">#REF!</definedName>
    <definedName name="K5F1" localSheetId="8">#REF!</definedName>
    <definedName name="K5F1" localSheetId="10">#REF!</definedName>
    <definedName name="K5F1">#REF!</definedName>
    <definedName name="K5F2" localSheetId="5">#REF!</definedName>
    <definedName name="K5F2" localSheetId="7">#REF!</definedName>
    <definedName name="K5F2" localSheetId="6">#REF!</definedName>
    <definedName name="K5F2" localSheetId="8">#REF!</definedName>
    <definedName name="K5F2" localSheetId="10">#REF!</definedName>
    <definedName name="K5F2">#REF!</definedName>
    <definedName name="K6F1" localSheetId="5">#REF!</definedName>
    <definedName name="K6F1" localSheetId="7">#REF!</definedName>
    <definedName name="K6F1" localSheetId="6">#REF!</definedName>
    <definedName name="K6F1" localSheetId="8">#REF!</definedName>
    <definedName name="K6F1" localSheetId="10">#REF!</definedName>
    <definedName name="K6F1">#REF!</definedName>
    <definedName name="K6F2" localSheetId="5">#REF!</definedName>
    <definedName name="K6F2" localSheetId="7">#REF!</definedName>
    <definedName name="K6F2" localSheetId="6">#REF!</definedName>
    <definedName name="K6F2" localSheetId="8">#REF!</definedName>
    <definedName name="K6F2" localSheetId="10">#REF!</definedName>
    <definedName name="K6F2">#REF!</definedName>
    <definedName name="K7F1" localSheetId="5">#REF!</definedName>
    <definedName name="K7F1" localSheetId="7">#REF!</definedName>
    <definedName name="K7F1" localSheetId="6">#REF!</definedName>
    <definedName name="K7F1" localSheetId="8">#REF!</definedName>
    <definedName name="K7F1" localSheetId="10">#REF!</definedName>
    <definedName name="K7F1">#REF!</definedName>
    <definedName name="K7F2" localSheetId="5">#REF!</definedName>
    <definedName name="K7F2" localSheetId="7">#REF!</definedName>
    <definedName name="K7F2" localSheetId="6">#REF!</definedName>
    <definedName name="K7F2" localSheetId="8">#REF!</definedName>
    <definedName name="K7F2" localSheetId="10">#REF!</definedName>
    <definedName name="K7F2">#REF!</definedName>
    <definedName name="K8ALO" localSheetId="5">#REF!</definedName>
    <definedName name="K8ALO" localSheetId="7">#REF!</definedName>
    <definedName name="K8ALO" localSheetId="6">#REF!</definedName>
    <definedName name="K8ALO" localSheetId="8">#REF!</definedName>
    <definedName name="K8ALO" localSheetId="10">#REF!</definedName>
    <definedName name="K8ALO">#REF!</definedName>
    <definedName name="K8F1" localSheetId="5">#REF!</definedName>
    <definedName name="K8F1" localSheetId="7">#REF!</definedName>
    <definedName name="K8F1" localSheetId="6">#REF!</definedName>
    <definedName name="K8F1" localSheetId="8">#REF!</definedName>
    <definedName name="K8F1" localSheetId="10">#REF!</definedName>
    <definedName name="K8F1">#REF!</definedName>
    <definedName name="K8F2" localSheetId="5">#REF!</definedName>
    <definedName name="K8F2" localSheetId="7">#REF!</definedName>
    <definedName name="K8F2" localSheetId="6">#REF!</definedName>
    <definedName name="K8F2" localSheetId="8">#REF!</definedName>
    <definedName name="K8F2" localSheetId="10">#REF!</definedName>
    <definedName name="K8F2">#REF!</definedName>
    <definedName name="K9ALO" localSheetId="5">#REF!</definedName>
    <definedName name="K9ALO" localSheetId="7">#REF!</definedName>
    <definedName name="K9ALO" localSheetId="6">#REF!</definedName>
    <definedName name="K9ALO" localSheetId="8">#REF!</definedName>
    <definedName name="K9ALO" localSheetId="10">#REF!</definedName>
    <definedName name="K9ALO">#REF!</definedName>
    <definedName name="KO" localSheetId="5" hidden="1">#REF!</definedName>
    <definedName name="KO" localSheetId="7" hidden="1">#REF!</definedName>
    <definedName name="KO" localSheetId="6" hidden="1">#REF!</definedName>
    <definedName name="KO" localSheetId="8" hidden="1">#REF!</definedName>
    <definedName name="KO" localSheetId="10" hidden="1">#REF!</definedName>
    <definedName name="KO" localSheetId="12" hidden="1">#REF!</definedName>
    <definedName name="KO" hidden="1">#REF!</definedName>
    <definedName name="Ladrillo_cuarto_x_26_tono_natural_rustico" localSheetId="5">#REF!</definedName>
    <definedName name="Ladrillo_cuarto_x_26_tono_natural_rustico" localSheetId="7">#REF!</definedName>
    <definedName name="Ladrillo_cuarto_x_26_tono_natural_rustico" localSheetId="6">#REF!</definedName>
    <definedName name="Ladrillo_cuarto_x_26_tono_natural_rustico" localSheetId="8">#REF!</definedName>
    <definedName name="Ladrillo_cuarto_x_26_tono_natural_rustico" localSheetId="10">#REF!</definedName>
    <definedName name="Ladrillo_cuarto_x_26_tono_natural_rustico">#REF!</definedName>
    <definedName name="Ladrillo_Jamba_Doble_Coral_Moore" localSheetId="5">#REF!</definedName>
    <definedName name="Ladrillo_Jamba_Doble_Coral_Moore" localSheetId="7">#REF!</definedName>
    <definedName name="Ladrillo_Jamba_Doble_Coral_Moore" localSheetId="6">#REF!</definedName>
    <definedName name="Ladrillo_Jamba_Doble_Coral_Moore" localSheetId="8">#REF!</definedName>
    <definedName name="Ladrillo_Jamba_Doble_Coral_Moore" localSheetId="10">#REF!</definedName>
    <definedName name="Ladrillo_Jamba_Doble_Coral_Moore">#REF!</definedName>
    <definedName name="Ladrillo_Portante_Trefilado_14__15x30x10" localSheetId="5">#REF!</definedName>
    <definedName name="Ladrillo_Portante_Trefilado_14__15x30x10" localSheetId="7">#REF!</definedName>
    <definedName name="Ladrillo_Portante_Trefilado_14__15x30x10" localSheetId="6">#REF!</definedName>
    <definedName name="Ladrillo_Portante_Trefilado_14__15x30x10" localSheetId="8">#REF!</definedName>
    <definedName name="Ladrillo_Portante_Trefilado_14__15x30x10" localSheetId="10">#REF!</definedName>
    <definedName name="Ladrillo_Portante_Trefilado_14__15x30x10">#REF!</definedName>
    <definedName name="Ladrillo_prensado_fino_santafe" localSheetId="5">#REF!</definedName>
    <definedName name="Ladrillo_prensado_fino_santafe" localSheetId="7">#REF!</definedName>
    <definedName name="Ladrillo_prensado_fino_santafe" localSheetId="6">#REF!</definedName>
    <definedName name="Ladrillo_prensado_fino_santafe" localSheetId="8">#REF!</definedName>
    <definedName name="Ladrillo_prensado_fino_santafe" localSheetId="10">#REF!</definedName>
    <definedName name="Ladrillo_prensado_fino_santafe" localSheetId="12">#REF!</definedName>
    <definedName name="Ladrillo_prensado_fino_santafe">#REF!</definedName>
    <definedName name="Ladrillo_tablon_natural_1_4___26___6_Tono_natural." localSheetId="5">#REF!</definedName>
    <definedName name="Ladrillo_tablon_natural_1_4___26___6_Tono_natural." localSheetId="7">#REF!</definedName>
    <definedName name="Ladrillo_tablon_natural_1_4___26___6_Tono_natural." localSheetId="6">#REF!</definedName>
    <definedName name="Ladrillo_tablon_natural_1_4___26___6_Tono_natural." localSheetId="8">#REF!</definedName>
    <definedName name="Ladrillo_tablon_natural_1_4___26___6_Tono_natural." localSheetId="10">#REF!</definedName>
    <definedName name="Ladrillo_tablon_natural_1_4___26___6_Tono_natural." localSheetId="12">#REF!</definedName>
    <definedName name="Ladrillo_tablon_natural_1_4___26___6_Tono_natural.">#REF!</definedName>
    <definedName name="Ladrillo_tolete_comun" localSheetId="5">#REF!</definedName>
    <definedName name="Ladrillo_tolete_comun" localSheetId="7">#REF!</definedName>
    <definedName name="Ladrillo_tolete_comun" localSheetId="6">#REF!</definedName>
    <definedName name="Ladrillo_tolete_comun" localSheetId="8">#REF!</definedName>
    <definedName name="Ladrillo_tolete_comun" localSheetId="10">#REF!</definedName>
    <definedName name="Ladrillo_tolete_comun" localSheetId="12">#REF!</definedName>
    <definedName name="Ladrillo_tolete_comun">#REF!</definedName>
    <definedName name="Ladrillo_Tolete_Recocido" localSheetId="5">#REF!</definedName>
    <definedName name="Ladrillo_Tolete_Recocido" localSheetId="7">#REF!</definedName>
    <definedName name="Ladrillo_Tolete_Recocido" localSheetId="6">#REF!</definedName>
    <definedName name="Ladrillo_Tolete_Recocido" localSheetId="8">#REF!</definedName>
    <definedName name="Ladrillo_Tolete_Recocido" localSheetId="10">#REF!</definedName>
    <definedName name="Ladrillo_Tolete_Recocido" localSheetId="12">#REF!</definedName>
    <definedName name="Ladrillo_Tolete_Recocido">#REF!</definedName>
    <definedName name="Lámina_cold_rolled_cal_18" localSheetId="5">#REF!</definedName>
    <definedName name="Lámina_cold_rolled_cal_18" localSheetId="7">#REF!</definedName>
    <definedName name="Lámina_cold_rolled_cal_18" localSheetId="6">#REF!</definedName>
    <definedName name="Lámina_cold_rolled_cal_18" localSheetId="8">#REF!</definedName>
    <definedName name="Lámina_cold_rolled_cal_18" localSheetId="10">#REF!</definedName>
    <definedName name="Lámina_cold_rolled_cal_18" localSheetId="12">#REF!</definedName>
    <definedName name="Lámina_cold_rolled_cal_18">#REF!</definedName>
    <definedName name="Lamina_HR_6mm" localSheetId="5">#REF!</definedName>
    <definedName name="Lamina_HR_6mm" localSheetId="7">#REF!</definedName>
    <definedName name="Lamina_HR_6mm" localSheetId="6">#REF!</definedName>
    <definedName name="Lamina_HR_6mm" localSheetId="8">#REF!</definedName>
    <definedName name="Lamina_HR_6mm" localSheetId="10">#REF!</definedName>
    <definedName name="Lamina_HR_6mm" localSheetId="12">#REF!</definedName>
    <definedName name="Lamina_HR_6mm">#REF!</definedName>
    <definedName name="lamina_identificacion" localSheetId="5">#REF!</definedName>
    <definedName name="lamina_identificacion" localSheetId="7">#REF!</definedName>
    <definedName name="lamina_identificacion" localSheetId="6">#REF!</definedName>
    <definedName name="lamina_identificacion" localSheetId="8">#REF!</definedName>
    <definedName name="lamina_identificacion" localSheetId="10">#REF!</definedName>
    <definedName name="lamina_identificacion" localSheetId="12">#REF!</definedName>
    <definedName name="lamina_identificacion">#REF!</definedName>
    <definedName name="Lavamanos_de_sobre_poner_Corona" localSheetId="5">#REF!</definedName>
    <definedName name="Lavamanos_de_sobre_poner_Corona" localSheetId="7">#REF!</definedName>
    <definedName name="Lavamanos_de_sobre_poner_Corona" localSheetId="6">#REF!</definedName>
    <definedName name="Lavamanos_de_sobre_poner_Corona" localSheetId="8">#REF!</definedName>
    <definedName name="Lavamanos_de_sobre_poner_Corona" localSheetId="10">#REF!</definedName>
    <definedName name="Lavamanos_de_sobre_poner_Corona" localSheetId="12">#REF!</definedName>
    <definedName name="Lavamanos_de_sobre_poner_Corona">#REF!</definedName>
    <definedName name="Lavamanos_de_sobreponer_en_acero_inoxidable." localSheetId="5">#REF!</definedName>
    <definedName name="Lavamanos_de_sobreponer_en_acero_inoxidable." localSheetId="7">#REF!</definedName>
    <definedName name="Lavamanos_de_sobreponer_en_acero_inoxidable." localSheetId="6">#REF!</definedName>
    <definedName name="Lavamanos_de_sobreponer_en_acero_inoxidable." localSheetId="8">#REF!</definedName>
    <definedName name="Lavamanos_de_sobreponer_en_acero_inoxidable." localSheetId="10">#REF!</definedName>
    <definedName name="Lavamanos_de_sobreponer_en_acero_inoxidable." localSheetId="12">#REF!</definedName>
    <definedName name="Lavamanos_de_sobreponer_en_acero_inoxidable.">#REF!</definedName>
    <definedName name="Lavamanos_de_Sobreponer_Ref._07349" localSheetId="5">#REF!</definedName>
    <definedName name="Lavamanos_de_Sobreponer_Ref._07349" localSheetId="7">#REF!</definedName>
    <definedName name="Lavamanos_de_Sobreponer_Ref._07349" localSheetId="6">#REF!</definedName>
    <definedName name="Lavamanos_de_Sobreponer_Ref._07349" localSheetId="8">#REF!</definedName>
    <definedName name="Lavamanos_de_Sobreponer_Ref._07349" localSheetId="10">#REF!</definedName>
    <definedName name="Lavamanos_de_Sobreponer_Ref._07349" localSheetId="12">#REF!</definedName>
    <definedName name="Lavamanos_de_Sobreponer_Ref._07349">#REF!</definedName>
    <definedName name="Lavaplatos_Bar_Redondo_Ref._0556_999" localSheetId="5">#REF!</definedName>
    <definedName name="Lavaplatos_Bar_Redondo_Ref._0556_999" localSheetId="7">#REF!</definedName>
    <definedName name="Lavaplatos_Bar_Redondo_Ref._0556_999" localSheetId="6">#REF!</definedName>
    <definedName name="Lavaplatos_Bar_Redondo_Ref._0556_999" localSheetId="8">#REF!</definedName>
    <definedName name="Lavaplatos_Bar_Redondo_Ref._0556_999" localSheetId="10">#REF!</definedName>
    <definedName name="Lavaplatos_Bar_Redondo_Ref._0556_999" localSheetId="12">#REF!</definedName>
    <definedName name="Lavaplatos_Bar_Redondo_Ref._0556_999">#REF!</definedName>
    <definedName name="LG">LEN([2]PPTO!$F1)</definedName>
    <definedName name="Lija" localSheetId="11">#REF!</definedName>
    <definedName name="Lija" localSheetId="5">#REF!</definedName>
    <definedName name="Lija" localSheetId="7">#REF!</definedName>
    <definedName name="Lija" localSheetId="6">#REF!</definedName>
    <definedName name="Lija" localSheetId="8">#REF!</definedName>
    <definedName name="Lija" localSheetId="10">#REF!</definedName>
    <definedName name="Lija" localSheetId="12">#REF!</definedName>
    <definedName name="Lija" localSheetId="13">#REF!</definedName>
    <definedName name="Lija">#REF!</definedName>
    <definedName name="Listón_1.5x3x3" localSheetId="11">#REF!</definedName>
    <definedName name="Listón_1.5x3x3" localSheetId="5">#REF!</definedName>
    <definedName name="Listón_1.5x3x3" localSheetId="7">#REF!</definedName>
    <definedName name="Listón_1.5x3x3" localSheetId="6">#REF!</definedName>
    <definedName name="Listón_1.5x3x3" localSheetId="8">#REF!</definedName>
    <definedName name="Listón_1.5x3x3" localSheetId="10">#REF!</definedName>
    <definedName name="Listón_1.5x3x3" localSheetId="12">#REF!</definedName>
    <definedName name="Listón_1.5x3x3" localSheetId="13">#REF!</definedName>
    <definedName name="Listón_1.5x3x3">#REF!</definedName>
    <definedName name="Listón_M.H._Guayacán" localSheetId="11">#REF!</definedName>
    <definedName name="Listón_M.H._Guayacán" localSheetId="5">#REF!</definedName>
    <definedName name="Listón_M.H._Guayacán" localSheetId="7">#REF!</definedName>
    <definedName name="Listón_M.H._Guayacán" localSheetId="6">#REF!</definedName>
    <definedName name="Listón_M.H._Guayacán" localSheetId="8">#REF!</definedName>
    <definedName name="Listón_M.H._Guayacán" localSheetId="10">#REF!</definedName>
    <definedName name="Listón_M.H._Guayacán" localSheetId="12">#REF!</definedName>
    <definedName name="Listón_M.H._Guayacán" localSheetId="13">#REF!</definedName>
    <definedName name="Listón_M.H._Guayacán">#REF!</definedName>
    <definedName name="Llave_automatica_Ref._71100_000_000" localSheetId="5">#REF!</definedName>
    <definedName name="Llave_automatica_Ref._71100_000_000" localSheetId="7">#REF!</definedName>
    <definedName name="Llave_automatica_Ref._71100_000_000" localSheetId="6">#REF!</definedName>
    <definedName name="Llave_automatica_Ref._71100_000_000" localSheetId="8">#REF!</definedName>
    <definedName name="Llave_automatica_Ref._71100_000_000" localSheetId="10">#REF!</definedName>
    <definedName name="Llave_automatica_Ref._71100_000_000" localSheetId="12">#REF!</definedName>
    <definedName name="Llave_automatica_Ref._71100_000_000">#REF!</definedName>
    <definedName name="Llave_Manguera" localSheetId="5">#REF!</definedName>
    <definedName name="Llave_Manguera" localSheetId="7">#REF!</definedName>
    <definedName name="Llave_Manguera" localSheetId="6">#REF!</definedName>
    <definedName name="Llave_Manguera" localSheetId="8">#REF!</definedName>
    <definedName name="Llave_Manguera" localSheetId="10">#REF!</definedName>
    <definedName name="Llave_Manguera" localSheetId="12">#REF!</definedName>
    <definedName name="Llave_Manguera">#REF!</definedName>
    <definedName name="Luminaria_Artistica_Riel_2.43_m__6_Proyectores_Incand._de_100_W._120_V." localSheetId="5">#REF!</definedName>
    <definedName name="Luminaria_Artistica_Riel_2.43_m__6_Proyectores_Incand._de_100_W._120_V." localSheetId="7">#REF!</definedName>
    <definedName name="Luminaria_Artistica_Riel_2.43_m__6_Proyectores_Incand._de_100_W._120_V." localSheetId="6">#REF!</definedName>
    <definedName name="Luminaria_Artistica_Riel_2.43_m__6_Proyectores_Incand._de_100_W._120_V." localSheetId="8">#REF!</definedName>
    <definedName name="Luminaria_Artistica_Riel_2.43_m__6_Proyectores_Incand._de_100_W._120_V." localSheetId="10">#REF!</definedName>
    <definedName name="Luminaria_Artistica_Riel_2.43_m__6_Proyectores_Incand._de_100_W._120_V." localSheetId="12">#REF!</definedName>
    <definedName name="Luminaria_Artistica_Riel_2.43_m__6_Proyectores_Incand._de_100_W._120_V.">#REF!</definedName>
    <definedName name="Luminaria_Cerrada_Tipo_AP_de_Sodio_de_150_W._220_V.__Incluye_Fotocelda" localSheetId="5">#REF!</definedName>
    <definedName name="Luminaria_Cerrada_Tipo_AP_de_Sodio_de_150_W._220_V.__Incluye_Fotocelda" localSheetId="7">#REF!</definedName>
    <definedName name="Luminaria_Cerrada_Tipo_AP_de_Sodio_de_150_W._220_V.__Incluye_Fotocelda" localSheetId="6">#REF!</definedName>
    <definedName name="Luminaria_Cerrada_Tipo_AP_de_Sodio_de_150_W._220_V.__Incluye_Fotocelda" localSheetId="8">#REF!</definedName>
    <definedName name="Luminaria_Cerrada_Tipo_AP_de_Sodio_de_150_W._220_V.__Incluye_Fotocelda" localSheetId="10">#REF!</definedName>
    <definedName name="Luminaria_Cerrada_Tipo_AP_de_Sodio_de_150_W._220_V.__Incluye_Fotocelda" localSheetId="12">#REF!</definedName>
    <definedName name="Luminaria_Cerrada_Tipo_AP_de_Sodio_de_150_W._220_V.__Incluye_Fotocelda">#REF!</definedName>
    <definedName name="Luminaria_Cerrada_Tipo_AP_de_Sodio_de_250_W._220_V." localSheetId="5">#REF!</definedName>
    <definedName name="Luminaria_Cerrada_Tipo_AP_de_Sodio_de_250_W._220_V." localSheetId="7">#REF!</definedName>
    <definedName name="Luminaria_Cerrada_Tipo_AP_de_Sodio_de_250_W._220_V." localSheetId="6">#REF!</definedName>
    <definedName name="Luminaria_Cerrada_Tipo_AP_de_Sodio_de_250_W._220_V." localSheetId="8">#REF!</definedName>
    <definedName name="Luminaria_Cerrada_Tipo_AP_de_Sodio_de_250_W._220_V." localSheetId="10">#REF!</definedName>
    <definedName name="Luminaria_Cerrada_Tipo_AP_de_Sodio_de_250_W._220_V." localSheetId="12">#REF!</definedName>
    <definedName name="Luminaria_Cerrada_Tipo_AP_de_Sodio_de_250_W._220_V.">#REF!</definedName>
    <definedName name="Luminaria_Hermetica_de_Piso_Grado_IP65_de_90_W._120_V." localSheetId="5">#REF!</definedName>
    <definedName name="Luminaria_Hermetica_de_Piso_Grado_IP65_de_90_W._120_V." localSheetId="7">#REF!</definedName>
    <definedName name="Luminaria_Hermetica_de_Piso_Grado_IP65_de_90_W._120_V." localSheetId="6">#REF!</definedName>
    <definedName name="Luminaria_Hermetica_de_Piso_Grado_IP65_de_90_W._120_V." localSheetId="8">#REF!</definedName>
    <definedName name="Luminaria_Hermetica_de_Piso_Grado_IP65_de_90_W._120_V." localSheetId="10">#REF!</definedName>
    <definedName name="Luminaria_Hermetica_de_Piso_Grado_IP65_de_90_W._120_V." localSheetId="12">#REF!</definedName>
    <definedName name="Luminaria_Hermetica_de_Piso_Grado_IP65_de_90_W._120_V.">#REF!</definedName>
    <definedName name="Luminaria_Industrial_Metal_Halide_de_250_W._220_V." localSheetId="5">#REF!</definedName>
    <definedName name="Luminaria_Industrial_Metal_Halide_de_250_W._220_V." localSheetId="7">#REF!</definedName>
    <definedName name="Luminaria_Industrial_Metal_Halide_de_250_W._220_V." localSheetId="6">#REF!</definedName>
    <definedName name="Luminaria_Industrial_Metal_Halide_de_250_W._220_V." localSheetId="8">#REF!</definedName>
    <definedName name="Luminaria_Industrial_Metal_Halide_de_250_W._220_V." localSheetId="10">#REF!</definedName>
    <definedName name="Luminaria_Industrial_Metal_Halide_de_250_W._220_V." localSheetId="12">#REF!</definedName>
    <definedName name="Luminaria_Industrial_Metal_Halide_de_250_W._220_V.">#REF!</definedName>
    <definedName name="Luminaria_Tipo_Wall_Pack_de_70_W._220_V." localSheetId="5">#REF!</definedName>
    <definedName name="Luminaria_Tipo_Wall_Pack_de_70_W._220_V." localSheetId="7">#REF!</definedName>
    <definedName name="Luminaria_Tipo_Wall_Pack_de_70_W._220_V." localSheetId="6">#REF!</definedName>
    <definedName name="Luminaria_Tipo_Wall_Pack_de_70_W._220_V." localSheetId="8">#REF!</definedName>
    <definedName name="Luminaria_Tipo_Wall_Pack_de_70_W._220_V." localSheetId="10">#REF!</definedName>
    <definedName name="Luminaria_Tipo_Wall_Pack_de_70_W._220_V." localSheetId="12">#REF!</definedName>
    <definedName name="Luminaria_Tipo_Wall_Pack_de_70_W._220_V.">#REF!</definedName>
    <definedName name="Luminarias_Fluorescentes_Sistema_Modular_de_2x32_W__120_V__Tipo_T_8" localSheetId="5">#REF!</definedName>
    <definedName name="Luminarias_Fluorescentes_Sistema_Modular_de_2x32_W__120_V__Tipo_T_8" localSheetId="7">#REF!</definedName>
    <definedName name="Luminarias_Fluorescentes_Sistema_Modular_de_2x32_W__120_V__Tipo_T_8" localSheetId="6">#REF!</definedName>
    <definedName name="Luminarias_Fluorescentes_Sistema_Modular_de_2x32_W__120_V__Tipo_T_8" localSheetId="8">#REF!</definedName>
    <definedName name="Luminarias_Fluorescentes_Sistema_Modular_de_2x32_W__120_V__Tipo_T_8" localSheetId="10">#REF!</definedName>
    <definedName name="Luminarias_Fluorescentes_Sistema_Modular_de_2x32_W__120_V__Tipo_T_8" localSheetId="12">#REF!</definedName>
    <definedName name="Luminarias_Fluorescentes_Sistema_Modular_de_2x32_W__120_V__Tipo_T_8">#REF!</definedName>
    <definedName name="Luminarias_Fluorescentes_Tipo_Industrial_de_2x32_W__120_V__Tipo_T_8" localSheetId="5">#REF!</definedName>
    <definedName name="Luminarias_Fluorescentes_Tipo_Industrial_de_2x32_W__120_V__Tipo_T_8" localSheetId="7">#REF!</definedName>
    <definedName name="Luminarias_Fluorescentes_Tipo_Industrial_de_2x32_W__120_V__Tipo_T_8" localSheetId="6">#REF!</definedName>
    <definedName name="Luminarias_Fluorescentes_Tipo_Industrial_de_2x32_W__120_V__Tipo_T_8" localSheetId="8">#REF!</definedName>
    <definedName name="Luminarias_Fluorescentes_Tipo_Industrial_de_2x32_W__120_V__Tipo_T_8" localSheetId="10">#REF!</definedName>
    <definedName name="Luminarias_Fluorescentes_Tipo_Industrial_de_2x32_W__120_V__Tipo_T_8" localSheetId="12">#REF!</definedName>
    <definedName name="Luminarias_Fluorescentes_Tipo_Industrial_de_2x32_W__120_V__Tipo_T_8">#REF!</definedName>
    <definedName name="Luminarias_Fluorescentes_Tubos_en__U__de_2x32_W__120_V__Tipo_T_8" localSheetId="5">#REF!</definedName>
    <definedName name="Luminarias_Fluorescentes_Tubos_en__U__de_2x32_W__120_V__Tipo_T_8" localSheetId="7">#REF!</definedName>
    <definedName name="Luminarias_Fluorescentes_Tubos_en__U__de_2x32_W__120_V__Tipo_T_8" localSheetId="6">#REF!</definedName>
    <definedName name="Luminarias_Fluorescentes_Tubos_en__U__de_2x32_W__120_V__Tipo_T_8" localSheetId="8">#REF!</definedName>
    <definedName name="Luminarias_Fluorescentes_Tubos_en__U__de_2x32_W__120_V__Tipo_T_8" localSheetId="10">#REF!</definedName>
    <definedName name="Luminarias_Fluorescentes_Tubos_en__U__de_2x32_W__120_V__Tipo_T_8" localSheetId="12">#REF!</definedName>
    <definedName name="Luminarias_Fluorescentes_Tubos_en__U__de_2x32_W__120_V__Tipo_T_8">#REF!</definedName>
    <definedName name="M.D.O._Alistado_de_Pisos" localSheetId="5">#REF!</definedName>
    <definedName name="M.D.O._Alistado_de_Pisos" localSheetId="7">#REF!</definedName>
    <definedName name="M.D.O._Alistado_de_Pisos" localSheetId="6">#REF!</definedName>
    <definedName name="M.D.O._Alistado_de_Pisos" localSheetId="8">#REF!</definedName>
    <definedName name="M.D.O._Alistado_de_Pisos" localSheetId="10">#REF!</definedName>
    <definedName name="M.D.O._Alistado_de_Pisos" localSheetId="12">#REF!</definedName>
    <definedName name="M.D.O._Alistado_de_Pisos">#REF!</definedName>
    <definedName name="M.D.O._Aseo_Durnate_la_Obra" localSheetId="5">#REF!</definedName>
    <definedName name="M.D.O._Aseo_Durnate_la_Obra" localSheetId="7">#REF!</definedName>
    <definedName name="M.D.O._Aseo_Durnate_la_Obra" localSheetId="6">#REF!</definedName>
    <definedName name="M.D.O._Aseo_Durnate_la_Obra" localSheetId="8">#REF!</definedName>
    <definedName name="M.D.O._Aseo_Durnate_la_Obra" localSheetId="10">#REF!</definedName>
    <definedName name="M.D.O._Aseo_Durnate_la_Obra" localSheetId="12">#REF!</definedName>
    <definedName name="M.D.O._Aseo_Durnate_la_Obra">#REF!</definedName>
    <definedName name="M.D.O._Aseo_Final" localSheetId="5">#REF!</definedName>
    <definedName name="M.D.O._Aseo_Final" localSheetId="7">#REF!</definedName>
    <definedName name="M.D.O._Aseo_Final" localSheetId="6">#REF!</definedName>
    <definedName name="M.D.O._Aseo_Final" localSheetId="8">#REF!</definedName>
    <definedName name="M.D.O._Aseo_Final" localSheetId="10">#REF!</definedName>
    <definedName name="M.D.O._Aseo_Final" localSheetId="12">#REF!</definedName>
    <definedName name="M.D.O._Aseo_Final">#REF!</definedName>
    <definedName name="M.D.O._Cargue_Volqueta" localSheetId="5">#REF!</definedName>
    <definedName name="M.D.O._Cargue_Volqueta" localSheetId="7">#REF!</definedName>
    <definedName name="M.D.O._Cargue_Volqueta" localSheetId="6">#REF!</definedName>
    <definedName name="M.D.O._Cargue_Volqueta" localSheetId="8">#REF!</definedName>
    <definedName name="M.D.O._Cargue_Volqueta" localSheetId="10">#REF!</definedName>
    <definedName name="M.D.O._Cargue_Volqueta" localSheetId="12">#REF!</definedName>
    <definedName name="M.D.O._Cargue_Volqueta">#REF!</definedName>
    <definedName name="M.D.O._Chazos_en_Madera" localSheetId="5">#REF!</definedName>
    <definedName name="M.D.O._Chazos_en_Madera" localSheetId="7">#REF!</definedName>
    <definedName name="M.D.O._Chazos_en_Madera" localSheetId="6">#REF!</definedName>
    <definedName name="M.D.O._Chazos_en_Madera" localSheetId="8">#REF!</definedName>
    <definedName name="M.D.O._Chazos_en_Madera" localSheetId="10">#REF!</definedName>
    <definedName name="M.D.O._Chazos_en_Madera" localSheetId="12">#REF!</definedName>
    <definedName name="M.D.O._Chazos_en_Madera">#REF!</definedName>
    <definedName name="M.D.O._Demolicion_Muro" localSheetId="5">#REF!</definedName>
    <definedName name="M.D.O._Demolicion_Muro" localSheetId="7">#REF!</definedName>
    <definedName name="M.D.O._Demolicion_Muro" localSheetId="6">#REF!</definedName>
    <definedName name="M.D.O._Demolicion_Muro" localSheetId="8">#REF!</definedName>
    <definedName name="M.D.O._Demolicion_Muro" localSheetId="10">#REF!</definedName>
    <definedName name="M.D.O._Demolicion_Muro" localSheetId="12">#REF!</definedName>
    <definedName name="M.D.O._Demolicion_Muro">#REF!</definedName>
    <definedName name="M.D.O._Enchape_Ceramica" localSheetId="5">#REF!</definedName>
    <definedName name="M.D.O._Enchape_Ceramica" localSheetId="7">#REF!</definedName>
    <definedName name="M.D.O._Enchape_Ceramica" localSheetId="6">#REF!</definedName>
    <definedName name="M.D.O._Enchape_Ceramica" localSheetId="8">#REF!</definedName>
    <definedName name="M.D.O._Enchape_Ceramica" localSheetId="10">#REF!</definedName>
    <definedName name="M.D.O._Enchape_Ceramica" localSheetId="12">#REF!</definedName>
    <definedName name="M.D.O._Enchape_Ceramica">#REF!</definedName>
    <definedName name="M.D.O._Instalacion_Alfombra" localSheetId="5">#REF!</definedName>
    <definedName name="M.D.O._Instalacion_Alfombra" localSheetId="7">#REF!</definedName>
    <definedName name="M.D.O._Instalacion_Alfombra" localSheetId="6">#REF!</definedName>
    <definedName name="M.D.O._Instalacion_Alfombra" localSheetId="8">#REF!</definedName>
    <definedName name="M.D.O._Instalacion_Alfombra" localSheetId="10">#REF!</definedName>
    <definedName name="M.D.O._Instalacion_Alfombra" localSheetId="12">#REF!</definedName>
    <definedName name="M.D.O._Instalacion_Alfombra">#REF!</definedName>
    <definedName name="M.D.O._Instalacion_Cieloraso" localSheetId="5">#REF!</definedName>
    <definedName name="M.D.O._Instalacion_Cieloraso" localSheetId="7">#REF!</definedName>
    <definedName name="M.D.O._Instalacion_Cieloraso" localSheetId="6">#REF!</definedName>
    <definedName name="M.D.O._Instalacion_Cieloraso" localSheetId="8">#REF!</definedName>
    <definedName name="M.D.O._Instalacion_Cieloraso" localSheetId="10">#REF!</definedName>
    <definedName name="M.D.O._Instalacion_Cieloraso" localSheetId="12">#REF!</definedName>
    <definedName name="M.D.O._Instalacion_Cieloraso">#REF!</definedName>
    <definedName name="M.D.O._Instalacion_Granito" localSheetId="5">#REF!</definedName>
    <definedName name="M.D.O._Instalacion_Granito" localSheetId="7">#REF!</definedName>
    <definedName name="M.D.O._Instalacion_Granito" localSheetId="6">#REF!</definedName>
    <definedName name="M.D.O._Instalacion_Granito" localSheetId="8">#REF!</definedName>
    <definedName name="M.D.O._Instalacion_Granito" localSheetId="10">#REF!</definedName>
    <definedName name="M.D.O._Instalacion_Granito" localSheetId="12">#REF!</definedName>
    <definedName name="M.D.O._Instalacion_Granito">#REF!</definedName>
    <definedName name="M.D.O._Instalacion_Zocalo_en_Granito" localSheetId="5">#REF!</definedName>
    <definedName name="M.D.O._Instalacion_Zocalo_en_Granito" localSheetId="7">#REF!</definedName>
    <definedName name="M.D.O._Instalacion_Zocalo_en_Granito" localSheetId="6">#REF!</definedName>
    <definedName name="M.D.O._Instalacion_Zocalo_en_Granito" localSheetId="8">#REF!</definedName>
    <definedName name="M.D.O._Instalacion_Zocalo_en_Granito" localSheetId="10">#REF!</definedName>
    <definedName name="M.D.O._Instalacion_Zocalo_en_Granito" localSheetId="12">#REF!</definedName>
    <definedName name="M.D.O._Instalacion_Zocalo_en_Granito">#REF!</definedName>
    <definedName name="M.D.O._Pañete_Liso_Muros" localSheetId="5">#REF!</definedName>
    <definedName name="M.D.O._Pañete_Liso_Muros" localSheetId="7">#REF!</definedName>
    <definedName name="M.D.O._Pañete_Liso_Muros" localSheetId="6">#REF!</definedName>
    <definedName name="M.D.O._Pañete_Liso_Muros" localSheetId="8">#REF!</definedName>
    <definedName name="M.D.O._Pañete_Liso_Muros" localSheetId="10">#REF!</definedName>
    <definedName name="M.D.O._Pañete_Liso_Muros" localSheetId="12">#REF!</definedName>
    <definedName name="M.D.O._Pañete_Liso_Muros">#REF!</definedName>
    <definedName name="M.D.O._Preparacion_Grouting" localSheetId="5">#REF!</definedName>
    <definedName name="M.D.O._Preparacion_Grouting" localSheetId="7">#REF!</definedName>
    <definedName name="M.D.O._Preparacion_Grouting" localSheetId="6">#REF!</definedName>
    <definedName name="M.D.O._Preparacion_Grouting" localSheetId="8">#REF!</definedName>
    <definedName name="M.D.O._Preparacion_Grouting" localSheetId="10">#REF!</definedName>
    <definedName name="M.D.O._Preparacion_Grouting" localSheetId="12">#REF!</definedName>
    <definedName name="M.D.O._Preparacion_Grouting">#REF!</definedName>
    <definedName name="M.D.O._Preparacion_Mortero" localSheetId="5">#REF!</definedName>
    <definedName name="M.D.O._Preparacion_Mortero" localSheetId="7">#REF!</definedName>
    <definedName name="M.D.O._Preparacion_Mortero" localSheetId="6">#REF!</definedName>
    <definedName name="M.D.O._Preparacion_Mortero" localSheetId="8">#REF!</definedName>
    <definedName name="M.D.O._Preparacion_Mortero" localSheetId="10">#REF!</definedName>
    <definedName name="M.D.O._Preparacion_Mortero" localSheetId="12">#REF!</definedName>
    <definedName name="M.D.O._Preparacion_Mortero">#REF!</definedName>
    <definedName name="M.D.O._Replanteo" localSheetId="5">#REF!</definedName>
    <definedName name="M.D.O._Replanteo" localSheetId="7">#REF!</definedName>
    <definedName name="M.D.O._Replanteo" localSheetId="6">#REF!</definedName>
    <definedName name="M.D.O._Replanteo" localSheetId="8">#REF!</definedName>
    <definedName name="M.D.O._Replanteo" localSheetId="10">#REF!</definedName>
    <definedName name="M.D.O._Replanteo" localSheetId="12">#REF!</definedName>
    <definedName name="M.D.O._Replanteo">#REF!</definedName>
    <definedName name="M.D.O._Trasciego_de_Escombros" localSheetId="5">#REF!</definedName>
    <definedName name="M.D.O._Trasciego_de_Escombros" localSheetId="7">#REF!</definedName>
    <definedName name="M.D.O._Trasciego_de_Escombros" localSheetId="6">#REF!</definedName>
    <definedName name="M.D.O._Trasciego_de_Escombros" localSheetId="8">#REF!</definedName>
    <definedName name="M.D.O._Trasciego_de_Escombros" localSheetId="10">#REF!</definedName>
    <definedName name="M.D.O._Trasciego_de_Escombros" localSheetId="12">#REF!</definedName>
    <definedName name="M.D.O._Trasciego_de_Escombros">#REF!</definedName>
    <definedName name="M.D.O._Vinilo_Estuco" localSheetId="5">#REF!</definedName>
    <definedName name="M.D.O._Vinilo_Estuco" localSheetId="7">#REF!</definedName>
    <definedName name="M.D.O._Vinilo_Estuco" localSheetId="6">#REF!</definedName>
    <definedName name="M.D.O._Vinilo_Estuco" localSheetId="8">#REF!</definedName>
    <definedName name="M.D.O._Vinilo_Estuco" localSheetId="10">#REF!</definedName>
    <definedName name="M.D.O._Vinilo_Estuco" localSheetId="12">#REF!</definedName>
    <definedName name="M.D.O._Vinilo_Estuco">#REF!</definedName>
    <definedName name="Macetas" localSheetId="5">#REF!</definedName>
    <definedName name="Macetas" localSheetId="7">#REF!</definedName>
    <definedName name="Macetas" localSheetId="6">#REF!</definedName>
    <definedName name="Macetas" localSheetId="8">#REF!</definedName>
    <definedName name="Macetas" localSheetId="10">#REF!</definedName>
    <definedName name="Macetas" localSheetId="12">#REF!</definedName>
    <definedName name="Macetas">#REF!</definedName>
    <definedName name="Madera_teca_suministro__instalacion__pulida_y_lacada" localSheetId="5">#REF!</definedName>
    <definedName name="Madera_teca_suministro__instalacion__pulida_y_lacada" localSheetId="7">#REF!</definedName>
    <definedName name="Madera_teca_suministro__instalacion__pulida_y_lacada" localSheetId="6">#REF!</definedName>
    <definedName name="Madera_teca_suministro__instalacion__pulida_y_lacada" localSheetId="8">#REF!</definedName>
    <definedName name="Madera_teca_suministro__instalacion__pulida_y_lacada" localSheetId="10">#REF!</definedName>
    <definedName name="Madera_teca_suministro__instalacion__pulida_y_lacada" localSheetId="12">#REF!</definedName>
    <definedName name="Madera_teca_suministro__instalacion__pulida_y_lacada">#REF!</definedName>
    <definedName name="Magnolio_1.50_m" localSheetId="5">#REF!</definedName>
    <definedName name="Magnolio_1.50_m" localSheetId="7">#REF!</definedName>
    <definedName name="Magnolio_1.50_m" localSheetId="6">#REF!</definedName>
    <definedName name="Magnolio_1.50_m" localSheetId="8">#REF!</definedName>
    <definedName name="Magnolio_1.50_m" localSheetId="10">#REF!</definedName>
    <definedName name="Magnolio_1.50_m" localSheetId="12">#REF!</definedName>
    <definedName name="Magnolio_1.50_m">#REF!</definedName>
    <definedName name="Malla_electrosoldada_Q_3.1" localSheetId="5">#REF!</definedName>
    <definedName name="Malla_electrosoldada_Q_3.1" localSheetId="7">#REF!</definedName>
    <definedName name="Malla_electrosoldada_Q_3.1" localSheetId="6">#REF!</definedName>
    <definedName name="Malla_electrosoldada_Q_3.1" localSheetId="8">#REF!</definedName>
    <definedName name="Malla_electrosoldada_Q_3.1" localSheetId="10">#REF!</definedName>
    <definedName name="Malla_electrosoldada_Q_3.1" localSheetId="12">#REF!</definedName>
    <definedName name="Malla_electrosoldada_Q_3.1">#REF!</definedName>
    <definedName name="Malla_eslabonada" localSheetId="5">#REF!</definedName>
    <definedName name="Malla_eslabonada" localSheetId="7">#REF!</definedName>
    <definedName name="Malla_eslabonada" localSheetId="6">#REF!</definedName>
    <definedName name="Malla_eslabonada" localSheetId="8">#REF!</definedName>
    <definedName name="Malla_eslabonada" localSheetId="10">#REF!</definedName>
    <definedName name="Malla_eslabonada" localSheetId="12">#REF!</definedName>
    <definedName name="Malla_eslabonada">#REF!</definedName>
    <definedName name="Malla_IMT_30_Cal_12_e_2mm" localSheetId="5">#REF!</definedName>
    <definedName name="Malla_IMT_30_Cal_12_e_2mm" localSheetId="7">#REF!</definedName>
    <definedName name="Malla_IMT_30_Cal_12_e_2mm" localSheetId="6">#REF!</definedName>
    <definedName name="Malla_IMT_30_Cal_12_e_2mm" localSheetId="8">#REF!</definedName>
    <definedName name="Malla_IMT_30_Cal_12_e_2mm" localSheetId="10">#REF!</definedName>
    <definedName name="Malla_IMT_30_Cal_12_e_2mm" localSheetId="12">#REF!</definedName>
    <definedName name="Malla_IMT_30_Cal_12_e_2mm">#REF!</definedName>
    <definedName name="Mallas_electrosoldadas_M___063" localSheetId="5">#REF!</definedName>
    <definedName name="Mallas_electrosoldadas_M___063" localSheetId="7">#REF!</definedName>
    <definedName name="Mallas_electrosoldadas_M___063" localSheetId="6">#REF!</definedName>
    <definedName name="Mallas_electrosoldadas_M___063" localSheetId="8">#REF!</definedName>
    <definedName name="Mallas_electrosoldadas_M___063" localSheetId="10">#REF!</definedName>
    <definedName name="Mallas_electrosoldadas_M___063" localSheetId="12">#REF!</definedName>
    <definedName name="Mallas_electrosoldadas_M___063">#REF!</definedName>
    <definedName name="Manguera_para_Agua_1_2" localSheetId="5">#REF!</definedName>
    <definedName name="Manguera_para_Agua_1_2" localSheetId="7">#REF!</definedName>
    <definedName name="Manguera_para_Agua_1_2" localSheetId="6">#REF!</definedName>
    <definedName name="Manguera_para_Agua_1_2" localSheetId="8">#REF!</definedName>
    <definedName name="Manguera_para_Agua_1_2" localSheetId="10">#REF!</definedName>
    <definedName name="Manguera_para_Agua_1_2" localSheetId="12">#REF!</definedName>
    <definedName name="Manguera_para_Agua_1_2">#REF!</definedName>
    <definedName name="Manguera_para_Niveles_3_8" localSheetId="5">#REF!</definedName>
    <definedName name="Manguera_para_Niveles_3_8" localSheetId="7">#REF!</definedName>
    <definedName name="Manguera_para_Niveles_3_8" localSheetId="6">#REF!</definedName>
    <definedName name="Manguera_para_Niveles_3_8" localSheetId="8">#REF!</definedName>
    <definedName name="Manguera_para_Niveles_3_8" localSheetId="10">#REF!</definedName>
    <definedName name="Manguera_para_Niveles_3_8" localSheetId="12">#REF!</definedName>
    <definedName name="Manguera_para_Niveles_3_8">#REF!</definedName>
    <definedName name="Mano_de_Obra_AA" localSheetId="5">#REF!</definedName>
    <definedName name="Mano_de_Obra_AA" localSheetId="7">#REF!</definedName>
    <definedName name="Mano_de_Obra_AA" localSheetId="6">#REF!</definedName>
    <definedName name="Mano_de_Obra_AA" localSheetId="8">#REF!</definedName>
    <definedName name="Mano_de_Obra_AA" localSheetId="10">#REF!</definedName>
    <definedName name="Mano_de_Obra_AA" localSheetId="12">#REF!</definedName>
    <definedName name="Mano_de_Obra_AA">#REF!</definedName>
    <definedName name="Mano_de_Obra_BB" localSheetId="5">#REF!</definedName>
    <definedName name="Mano_de_Obra_BB" localSheetId="7">#REF!</definedName>
    <definedName name="Mano_de_Obra_BB" localSheetId="6">#REF!</definedName>
    <definedName name="Mano_de_Obra_BB" localSheetId="8">#REF!</definedName>
    <definedName name="Mano_de_Obra_BB" localSheetId="10">#REF!</definedName>
    <definedName name="Mano_de_Obra_BB" localSheetId="12">#REF!</definedName>
    <definedName name="Mano_de_Obra_BB">#REF!</definedName>
    <definedName name="Mano_de_Obra_CC" localSheetId="5">#REF!</definedName>
    <definedName name="Mano_de_Obra_CC" localSheetId="7">#REF!</definedName>
    <definedName name="Mano_de_Obra_CC" localSheetId="6">#REF!</definedName>
    <definedName name="Mano_de_Obra_CC" localSheetId="8">#REF!</definedName>
    <definedName name="Mano_de_Obra_CC" localSheetId="10">#REF!</definedName>
    <definedName name="Mano_de_Obra_CC" localSheetId="12">#REF!</definedName>
    <definedName name="Mano_de_Obra_CC">#REF!</definedName>
    <definedName name="Mano_de_Obra_DD" localSheetId="5">#REF!</definedName>
    <definedName name="Mano_de_Obra_DD" localSheetId="7">#REF!</definedName>
    <definedName name="Mano_de_Obra_DD" localSheetId="6">#REF!</definedName>
    <definedName name="Mano_de_Obra_DD" localSheetId="8">#REF!</definedName>
    <definedName name="Mano_de_Obra_DD" localSheetId="10">#REF!</definedName>
    <definedName name="Mano_de_Obra_DD" localSheetId="12">#REF!</definedName>
    <definedName name="Mano_de_Obra_DD">#REF!</definedName>
    <definedName name="Mano_de_Oso_80_cm." localSheetId="5">#REF!</definedName>
    <definedName name="Mano_de_Oso_80_cm." localSheetId="7">#REF!</definedName>
    <definedName name="Mano_de_Oso_80_cm." localSheetId="6">#REF!</definedName>
    <definedName name="Mano_de_Oso_80_cm." localSheetId="8">#REF!</definedName>
    <definedName name="Mano_de_Oso_80_cm." localSheetId="10">#REF!</definedName>
    <definedName name="Mano_de_Oso_80_cm." localSheetId="12">#REF!</definedName>
    <definedName name="Mano_de_Oso_80_cm.">#REF!</definedName>
    <definedName name="MANOBRA" localSheetId="11">[14]CUADRILLAS!$A$11:$H$1000</definedName>
    <definedName name="MANOBRA" localSheetId="12">[14]CUADRILLAS!$A$11:$H$1000</definedName>
    <definedName name="MANOBRA" localSheetId="13">[14]CUADRILLAS!$A$11:$H$1000</definedName>
    <definedName name="MANOBRA">[7]CUADRILLAS!$A$11:$H$1000</definedName>
    <definedName name="Manto_Fiber_GLass_600_XT" localSheetId="11">#REF!</definedName>
    <definedName name="Manto_Fiber_GLass_600_XT" localSheetId="5">#REF!</definedName>
    <definedName name="Manto_Fiber_GLass_600_XT" localSheetId="7">#REF!</definedName>
    <definedName name="Manto_Fiber_GLass_600_XT" localSheetId="6">#REF!</definedName>
    <definedName name="Manto_Fiber_GLass_600_XT" localSheetId="8">#REF!</definedName>
    <definedName name="Manto_Fiber_GLass_600_XT" localSheetId="10">#REF!</definedName>
    <definedName name="Manto_Fiber_GLass_600_XT" localSheetId="12">#REF!</definedName>
    <definedName name="Manto_Fiber_GLass_600_XT" localSheetId="13">#REF!</definedName>
    <definedName name="Manto_Fiber_GLass_600_XT">#REF!</definedName>
    <definedName name="Manual_de_Operación_y_Mantenimiento" localSheetId="5">#REF!</definedName>
    <definedName name="Manual_de_Operación_y_Mantenimiento" localSheetId="7">#REF!</definedName>
    <definedName name="Manual_de_Operación_y_Mantenimiento" localSheetId="6">#REF!</definedName>
    <definedName name="Manual_de_Operación_y_Mantenimiento" localSheetId="8">#REF!</definedName>
    <definedName name="Manual_de_Operación_y_Mantenimiento" localSheetId="10">#REF!</definedName>
    <definedName name="Manual_de_Operación_y_Mantenimiento" localSheetId="12">#REF!</definedName>
    <definedName name="Manual_de_Operación_y_Mantenimiento">#REF!</definedName>
    <definedName name="Marco_en_Lamina_Cal._18_2.10x1.50_P_13" localSheetId="5">#REF!</definedName>
    <definedName name="Marco_en_Lamina_Cal._18_2.10x1.50_P_13" localSheetId="7">#REF!</definedName>
    <definedName name="Marco_en_Lamina_Cal._18_2.10x1.50_P_13" localSheetId="6">#REF!</definedName>
    <definedName name="Marco_en_Lamina_Cal._18_2.10x1.50_P_13" localSheetId="8">#REF!</definedName>
    <definedName name="Marco_en_Lamina_Cal._18_2.10x1.50_P_13" localSheetId="10">#REF!</definedName>
    <definedName name="Marco_en_Lamina_Cal._18_2.10x1.50_P_13" localSheetId="12">#REF!</definedName>
    <definedName name="Marco_en_Lamina_Cal._18_2.10x1.50_P_13">#REF!</definedName>
    <definedName name="Marco_en_Lamina_Cal._18_2.10x75_P_9" localSheetId="5">#REF!</definedName>
    <definedName name="Marco_en_Lamina_Cal._18_2.10x75_P_9" localSheetId="7">#REF!</definedName>
    <definedName name="Marco_en_Lamina_Cal._18_2.10x75_P_9" localSheetId="6">#REF!</definedName>
    <definedName name="Marco_en_Lamina_Cal._18_2.10x75_P_9" localSheetId="8">#REF!</definedName>
    <definedName name="Marco_en_Lamina_Cal._18_2.10x75_P_9" localSheetId="10">#REF!</definedName>
    <definedName name="Marco_en_Lamina_Cal._18_2.10x75_P_9" localSheetId="12">#REF!</definedName>
    <definedName name="Marco_en_Lamina_Cal._18_2.10x75_P_9">#REF!</definedName>
    <definedName name="Marco_en_Lamina_Cal._18_2.10x90_P_7" localSheetId="5">#REF!</definedName>
    <definedName name="Marco_en_Lamina_Cal._18_2.10x90_P_7" localSheetId="7">#REF!</definedName>
    <definedName name="Marco_en_Lamina_Cal._18_2.10x90_P_7" localSheetId="6">#REF!</definedName>
    <definedName name="Marco_en_Lamina_Cal._18_2.10x90_P_7" localSheetId="8">#REF!</definedName>
    <definedName name="Marco_en_Lamina_Cal._18_2.10x90_P_7" localSheetId="10">#REF!</definedName>
    <definedName name="Marco_en_Lamina_Cal._18_2.10x90_P_7" localSheetId="12">#REF!</definedName>
    <definedName name="Marco_en_Lamina_Cal._18_2.10x90_P_7">#REF!</definedName>
    <definedName name="Marco_en_Lamina_Cal._18_2.25x90_P_6" localSheetId="5">#REF!</definedName>
    <definedName name="Marco_en_Lamina_Cal._18_2.25x90_P_6" localSheetId="7">#REF!</definedName>
    <definedName name="Marco_en_Lamina_Cal._18_2.25x90_P_6" localSheetId="6">#REF!</definedName>
    <definedName name="Marco_en_Lamina_Cal._18_2.25x90_P_6" localSheetId="8">#REF!</definedName>
    <definedName name="Marco_en_Lamina_Cal._18_2.25x90_P_6" localSheetId="10">#REF!</definedName>
    <definedName name="Marco_en_Lamina_Cal._18_2.25x90_P_6" localSheetId="12">#REF!</definedName>
    <definedName name="Marco_en_Lamina_Cal._18_2.25x90_P_6">#REF!</definedName>
    <definedName name="Marco_en_Lamina_Cal._18_2.40x4.80__Corrediza__P_16" localSheetId="5">#REF!</definedName>
    <definedName name="Marco_en_Lamina_Cal._18_2.40x4.80__Corrediza__P_16" localSheetId="7">#REF!</definedName>
    <definedName name="Marco_en_Lamina_Cal._18_2.40x4.80__Corrediza__P_16" localSheetId="6">#REF!</definedName>
    <definedName name="Marco_en_Lamina_Cal._18_2.40x4.80__Corrediza__P_16" localSheetId="8">#REF!</definedName>
    <definedName name="Marco_en_Lamina_Cal._18_2.40x4.80__Corrediza__P_16" localSheetId="10">#REF!</definedName>
    <definedName name="Marco_en_Lamina_Cal._18_2.40x4.80__Corrediza__P_16" localSheetId="12">#REF!</definedName>
    <definedName name="Marco_en_Lamina_Cal._18_2.40x4.80__Corrediza__P_16">#REF!</definedName>
    <definedName name="Marco_para_Segueta" localSheetId="5">#REF!</definedName>
    <definedName name="Marco_para_Segueta" localSheetId="7">#REF!</definedName>
    <definedName name="Marco_para_Segueta" localSheetId="6">#REF!</definedName>
    <definedName name="Marco_para_Segueta" localSheetId="8">#REF!</definedName>
    <definedName name="Marco_para_Segueta" localSheetId="10">#REF!</definedName>
    <definedName name="Marco_para_Segueta" localSheetId="12">#REF!</definedName>
    <definedName name="Marco_para_Segueta">#REF!</definedName>
    <definedName name="Marco_tapa_caja_de_inspeccion_ORNAMENTACION." localSheetId="5">#REF!</definedName>
    <definedName name="Marco_tapa_caja_de_inspeccion_ORNAMENTACION." localSheetId="7">#REF!</definedName>
    <definedName name="Marco_tapa_caja_de_inspeccion_ORNAMENTACION." localSheetId="6">#REF!</definedName>
    <definedName name="Marco_tapa_caja_de_inspeccion_ORNAMENTACION." localSheetId="8">#REF!</definedName>
    <definedName name="Marco_tapa_caja_de_inspeccion_ORNAMENTACION." localSheetId="10">#REF!</definedName>
    <definedName name="Marco_tapa_caja_de_inspeccion_ORNAMENTACION." localSheetId="12">#REF!</definedName>
    <definedName name="Marco_tapa_caja_de_inspeccion_ORNAMENTACION.">#REF!</definedName>
    <definedName name="Marcos_en_concreto_visto_para_ventana_de_correr_7.5_X_30_cm." localSheetId="5">#REF!</definedName>
    <definedName name="Marcos_en_concreto_visto_para_ventana_de_correr_7.5_X_30_cm." localSheetId="7">#REF!</definedName>
    <definedName name="Marcos_en_concreto_visto_para_ventana_de_correr_7.5_X_30_cm." localSheetId="6">#REF!</definedName>
    <definedName name="Marcos_en_concreto_visto_para_ventana_de_correr_7.5_X_30_cm." localSheetId="8">#REF!</definedName>
    <definedName name="Marcos_en_concreto_visto_para_ventana_de_correr_7.5_X_30_cm." localSheetId="10">#REF!</definedName>
    <definedName name="Marcos_en_concreto_visto_para_ventana_de_correr_7.5_X_30_cm." localSheetId="12">#REF!</definedName>
    <definedName name="Marcos_en_concreto_visto_para_ventana_de_correr_7.5_X_30_cm.">#REF!</definedName>
    <definedName name="Marmolina" localSheetId="5">#REF!</definedName>
    <definedName name="Marmolina" localSheetId="7">#REF!</definedName>
    <definedName name="Marmolina" localSheetId="6">#REF!</definedName>
    <definedName name="Marmolina" localSheetId="8">#REF!</definedName>
    <definedName name="Marmolina" localSheetId="10">#REF!</definedName>
    <definedName name="Marmolina" localSheetId="12">#REF!</definedName>
    <definedName name="Marmolina">#REF!</definedName>
    <definedName name="Marquesinas_en_lamina_puntos_fijos" localSheetId="5">#REF!</definedName>
    <definedName name="Marquesinas_en_lamina_puntos_fijos" localSheetId="7">#REF!</definedName>
    <definedName name="Marquesinas_en_lamina_puntos_fijos" localSheetId="6">#REF!</definedName>
    <definedName name="Marquesinas_en_lamina_puntos_fijos" localSheetId="8">#REF!</definedName>
    <definedName name="Marquesinas_en_lamina_puntos_fijos" localSheetId="10">#REF!</definedName>
    <definedName name="Marquesinas_en_lamina_puntos_fijos" localSheetId="12">#REF!</definedName>
    <definedName name="Marquesinas_en_lamina_puntos_fijos">#REF!</definedName>
    <definedName name="MAT" localSheetId="5">#REF!</definedName>
    <definedName name="MAT" localSheetId="7">#REF!</definedName>
    <definedName name="MAT" localSheetId="6">#REF!</definedName>
    <definedName name="MAT" localSheetId="8">#REF!</definedName>
    <definedName name="MAT" localSheetId="10">#REF!</definedName>
    <definedName name="MAT" localSheetId="9">#REF!</definedName>
    <definedName name="MAT">#REF!</definedName>
    <definedName name="MAT_P">#N/A</definedName>
    <definedName name="MATERIALES" localSheetId="11">[11]Materiales!$B$19:$J$2977</definedName>
    <definedName name="MATERIALES" localSheetId="12">[11]Materiales!$B$19:$J$2977</definedName>
    <definedName name="MATERIALES" localSheetId="13">[11]Materiales!$B$19:$J$2977</definedName>
    <definedName name="MATERIALES">[4]Materiales!$B$19:$J$2977</definedName>
    <definedName name="matriz" localSheetId="11">'[15]Calculo Puntaje'!#REF!</definedName>
    <definedName name="matriz" localSheetId="5">'[8]Calculo Puntaje'!#REF!</definedName>
    <definedName name="matriz" localSheetId="7">'[8]Calculo Puntaje'!#REF!</definedName>
    <definedName name="matriz" localSheetId="6">'[8]Calculo Puntaje'!#REF!</definedName>
    <definedName name="matriz" localSheetId="8">'[8]Calculo Puntaje'!#REF!</definedName>
    <definedName name="matriz" localSheetId="10">'[8]Calculo Puntaje'!#REF!</definedName>
    <definedName name="matriz" localSheetId="12">'[8]Calculo Puntaje'!#REF!</definedName>
    <definedName name="matriz" localSheetId="13">'[15]Calculo Puntaje'!#REF!</definedName>
    <definedName name="matriz">'[8]Calculo Puntaje'!#REF!</definedName>
    <definedName name="MAUL">#N/A</definedName>
    <definedName name="MBAT">#N/A</definedName>
    <definedName name="MCIR">#N/A</definedName>
    <definedName name="Mecheros_Bunsen" localSheetId="11">#REF!</definedName>
    <definedName name="Mecheros_Bunsen" localSheetId="5">#REF!</definedName>
    <definedName name="Mecheros_Bunsen" localSheetId="7">#REF!</definedName>
    <definedName name="Mecheros_Bunsen" localSheetId="6">#REF!</definedName>
    <definedName name="Mecheros_Bunsen" localSheetId="8">#REF!</definedName>
    <definedName name="Mecheros_Bunsen" localSheetId="10">#REF!</definedName>
    <definedName name="Mecheros_Bunsen" localSheetId="12">#REF!</definedName>
    <definedName name="Mecheros_Bunsen" localSheetId="13">#REF!</definedName>
    <definedName name="Mecheros_Bunsen">#REF!</definedName>
    <definedName name="Medidores__Domestico__2" localSheetId="11">#REF!</definedName>
    <definedName name="Medidores__Domestico__2" localSheetId="5">#REF!</definedName>
    <definedName name="Medidores__Domestico__2" localSheetId="7">#REF!</definedName>
    <definedName name="Medidores__Domestico__2" localSheetId="6">#REF!</definedName>
    <definedName name="Medidores__Domestico__2" localSheetId="8">#REF!</definedName>
    <definedName name="Medidores__Domestico__2" localSheetId="10">#REF!</definedName>
    <definedName name="Medidores__Domestico__2" localSheetId="12">#REF!</definedName>
    <definedName name="Medidores__Domestico__2" localSheetId="13">#REF!</definedName>
    <definedName name="Medidores__Domestico__2">#REF!</definedName>
    <definedName name="Medidores__Incendio__1_1_2" localSheetId="11">#REF!</definedName>
    <definedName name="Medidores__Incendio__1_1_2" localSheetId="5">#REF!</definedName>
    <definedName name="Medidores__Incendio__1_1_2" localSheetId="7">#REF!</definedName>
    <definedName name="Medidores__Incendio__1_1_2" localSheetId="6">#REF!</definedName>
    <definedName name="Medidores__Incendio__1_1_2" localSheetId="8">#REF!</definedName>
    <definedName name="Medidores__Incendio__1_1_2" localSheetId="10">#REF!</definedName>
    <definedName name="Medidores__Incendio__1_1_2" localSheetId="12">#REF!</definedName>
    <definedName name="Medidores__Incendio__1_1_2" localSheetId="13">#REF!</definedName>
    <definedName name="Medidores__Incendio__1_1_2">#REF!</definedName>
    <definedName name="MESC">#N/A</definedName>
    <definedName name="Mesones_de_atención_en_granito_color_gris_jaspe." localSheetId="11">#REF!</definedName>
    <definedName name="Mesones_de_atención_en_granito_color_gris_jaspe." localSheetId="5">#REF!</definedName>
    <definedName name="Mesones_de_atención_en_granito_color_gris_jaspe." localSheetId="7">#REF!</definedName>
    <definedName name="Mesones_de_atención_en_granito_color_gris_jaspe." localSheetId="6">#REF!</definedName>
    <definedName name="Mesones_de_atención_en_granito_color_gris_jaspe." localSheetId="8">#REF!</definedName>
    <definedName name="Mesones_de_atención_en_granito_color_gris_jaspe." localSheetId="10">#REF!</definedName>
    <definedName name="Mesones_de_atención_en_granito_color_gris_jaspe." localSheetId="12">#REF!</definedName>
    <definedName name="Mesones_de_atención_en_granito_color_gris_jaspe." localSheetId="13">#REF!</definedName>
    <definedName name="Mesones_de_atención_en_granito_color_gris_jaspe.">#REF!</definedName>
    <definedName name="Metal_Deck_Cal_22" localSheetId="11">#REF!</definedName>
    <definedName name="Metal_Deck_Cal_22" localSheetId="5">#REF!</definedName>
    <definedName name="Metal_Deck_Cal_22" localSheetId="7">#REF!</definedName>
    <definedName name="Metal_Deck_Cal_22" localSheetId="6">#REF!</definedName>
    <definedName name="Metal_Deck_Cal_22" localSheetId="8">#REF!</definedName>
    <definedName name="Metal_Deck_Cal_22" localSheetId="10">#REF!</definedName>
    <definedName name="Metal_Deck_Cal_22" localSheetId="12">#REF!</definedName>
    <definedName name="Metal_Deck_Cal_22" localSheetId="13">#REF!</definedName>
    <definedName name="Metal_Deck_Cal_22">#REF!</definedName>
    <definedName name="Mineral" localSheetId="11">#REF!</definedName>
    <definedName name="Mineral" localSheetId="5">#REF!</definedName>
    <definedName name="Mineral" localSheetId="7">#REF!</definedName>
    <definedName name="Mineral" localSheetId="6">#REF!</definedName>
    <definedName name="Mineral" localSheetId="8">#REF!</definedName>
    <definedName name="Mineral" localSheetId="10">#REF!</definedName>
    <definedName name="Mineral" localSheetId="12">#REF!</definedName>
    <definedName name="Mineral" localSheetId="13">#REF!</definedName>
    <definedName name="Mineral">#REF!</definedName>
    <definedName name="MLAB">#N/A</definedName>
    <definedName name="MO_P">#N/A</definedName>
    <definedName name="Mortero_1___3" localSheetId="11">#REF!</definedName>
    <definedName name="Mortero_1___3" localSheetId="5">#REF!</definedName>
    <definedName name="Mortero_1___3" localSheetId="7">#REF!</definedName>
    <definedName name="Mortero_1___3" localSheetId="6">#REF!</definedName>
    <definedName name="Mortero_1___3" localSheetId="8">#REF!</definedName>
    <definedName name="Mortero_1___3" localSheetId="10">#REF!</definedName>
    <definedName name="Mortero_1___3" localSheetId="12">#REF!</definedName>
    <definedName name="Mortero_1___3" localSheetId="13">#REF!</definedName>
    <definedName name="Mortero_1___3">#REF!</definedName>
    <definedName name="Mortero_1_3_impermeabilizado" localSheetId="11">#REF!</definedName>
    <definedName name="Mortero_1_3_impermeabilizado" localSheetId="5">#REF!</definedName>
    <definedName name="Mortero_1_3_impermeabilizado" localSheetId="7">#REF!</definedName>
    <definedName name="Mortero_1_3_impermeabilizado" localSheetId="6">#REF!</definedName>
    <definedName name="Mortero_1_3_impermeabilizado" localSheetId="8">#REF!</definedName>
    <definedName name="Mortero_1_3_impermeabilizado" localSheetId="10">#REF!</definedName>
    <definedName name="Mortero_1_3_impermeabilizado" localSheetId="12">#REF!</definedName>
    <definedName name="Mortero_1_3_impermeabilizado" localSheetId="13">#REF!</definedName>
    <definedName name="Mortero_1_3_impermeabilizado">#REF!</definedName>
    <definedName name="Mortero_1_4" localSheetId="11">#REF!</definedName>
    <definedName name="Mortero_1_4" localSheetId="5">#REF!</definedName>
    <definedName name="Mortero_1_4" localSheetId="7">#REF!</definedName>
    <definedName name="Mortero_1_4" localSheetId="6">#REF!</definedName>
    <definedName name="Mortero_1_4" localSheetId="8">#REF!</definedName>
    <definedName name="Mortero_1_4" localSheetId="10">#REF!</definedName>
    <definedName name="Mortero_1_4" localSheetId="12">#REF!</definedName>
    <definedName name="Mortero_1_4" localSheetId="13">#REF!</definedName>
    <definedName name="Mortero_1_4">#REF!</definedName>
    <definedName name="Mortero_a_granel_con_silo_puesto_en_obra__1_3_de_4000_P.S.I." localSheetId="5">#REF!</definedName>
    <definedName name="Mortero_a_granel_con_silo_puesto_en_obra__1_3_de_4000_P.S.I." localSheetId="7">#REF!</definedName>
    <definedName name="Mortero_a_granel_con_silo_puesto_en_obra__1_3_de_4000_P.S.I." localSheetId="6">#REF!</definedName>
    <definedName name="Mortero_a_granel_con_silo_puesto_en_obra__1_3_de_4000_P.S.I." localSheetId="8">#REF!</definedName>
    <definedName name="Mortero_a_granel_con_silo_puesto_en_obra__1_3_de_4000_P.S.I." localSheetId="10">#REF!</definedName>
    <definedName name="Mortero_a_granel_con_silo_puesto_en_obra__1_3_de_4000_P.S.I." localSheetId="12">#REF!</definedName>
    <definedName name="Mortero_a_granel_con_silo_puesto_en_obra__1_3_de_4000_P.S.I.">#REF!</definedName>
    <definedName name="Mortero_a_granel_con_silo_puesto_en_obra__1_4_de_3000_P.S.I." localSheetId="5">#REF!</definedName>
    <definedName name="Mortero_a_granel_con_silo_puesto_en_obra__1_4_de_3000_P.S.I." localSheetId="7">#REF!</definedName>
    <definedName name="Mortero_a_granel_con_silo_puesto_en_obra__1_4_de_3000_P.S.I." localSheetId="6">#REF!</definedName>
    <definedName name="Mortero_a_granel_con_silo_puesto_en_obra__1_4_de_3000_P.S.I." localSheetId="8">#REF!</definedName>
    <definedName name="Mortero_a_granel_con_silo_puesto_en_obra__1_4_de_3000_P.S.I." localSheetId="10">#REF!</definedName>
    <definedName name="Mortero_a_granel_con_silo_puesto_en_obra__1_4_de_3000_P.S.I." localSheetId="12">#REF!</definedName>
    <definedName name="Mortero_a_granel_con_silo_puesto_en_obra__1_4_de_3000_P.S.I.">#REF!</definedName>
    <definedName name="Mortero_a_granel_con_silo_puesto_en_obra__1_5_de_2000_P.S.I." localSheetId="5">#REF!</definedName>
    <definedName name="Mortero_a_granel_con_silo_puesto_en_obra__1_5_de_2000_P.S.I." localSheetId="7">#REF!</definedName>
    <definedName name="Mortero_a_granel_con_silo_puesto_en_obra__1_5_de_2000_P.S.I." localSheetId="6">#REF!</definedName>
    <definedName name="Mortero_a_granel_con_silo_puesto_en_obra__1_5_de_2000_P.S.I." localSheetId="8">#REF!</definedName>
    <definedName name="Mortero_a_granel_con_silo_puesto_en_obra__1_5_de_2000_P.S.I." localSheetId="10">#REF!</definedName>
    <definedName name="Mortero_a_granel_con_silo_puesto_en_obra__1_5_de_2000_P.S.I." localSheetId="12">#REF!</definedName>
    <definedName name="Mortero_a_granel_con_silo_puesto_en_obra__1_5_de_2000_P.S.I.">#REF!</definedName>
    <definedName name="Mortero_impermeabilizado_1_4" localSheetId="5">#REF!</definedName>
    <definedName name="Mortero_impermeabilizado_1_4" localSheetId="7">#REF!</definedName>
    <definedName name="Mortero_impermeabilizado_1_4" localSheetId="6">#REF!</definedName>
    <definedName name="Mortero_impermeabilizado_1_4" localSheetId="8">#REF!</definedName>
    <definedName name="Mortero_impermeabilizado_1_4" localSheetId="10">#REF!</definedName>
    <definedName name="Mortero_impermeabilizado_1_4" localSheetId="12">#REF!</definedName>
    <definedName name="Mortero_impermeabilizado_1_4">#REF!</definedName>
    <definedName name="Nevera" localSheetId="5">#REF!</definedName>
    <definedName name="Nevera" localSheetId="7">#REF!</definedName>
    <definedName name="Nevera" localSheetId="6">#REF!</definedName>
    <definedName name="Nevera" localSheetId="8">#REF!</definedName>
    <definedName name="Nevera" localSheetId="10">#REF!</definedName>
    <definedName name="Nevera">#REF!</definedName>
    <definedName name="Niple_Pasamuros_en_Tuberia_y_Lamina_de_Acero_1" localSheetId="5">#REF!</definedName>
    <definedName name="Niple_Pasamuros_en_Tuberia_y_Lamina_de_Acero_1" localSheetId="7">#REF!</definedName>
    <definedName name="Niple_Pasamuros_en_Tuberia_y_Lamina_de_Acero_1" localSheetId="6">#REF!</definedName>
    <definedName name="Niple_Pasamuros_en_Tuberia_y_Lamina_de_Acero_1" localSheetId="8">#REF!</definedName>
    <definedName name="Niple_Pasamuros_en_Tuberia_y_Lamina_de_Acero_1" localSheetId="10">#REF!</definedName>
    <definedName name="Niple_Pasamuros_en_Tuberia_y_Lamina_de_Acero_1">#REF!</definedName>
    <definedName name="Niple_Pasamuros_en_Tuberia_y_Lamina_de_Acero_1_1_2" localSheetId="5">#REF!</definedName>
    <definedName name="Niple_Pasamuros_en_Tuberia_y_Lamina_de_Acero_1_1_2" localSheetId="7">#REF!</definedName>
    <definedName name="Niple_Pasamuros_en_Tuberia_y_Lamina_de_Acero_1_1_2" localSheetId="6">#REF!</definedName>
    <definedName name="Niple_Pasamuros_en_Tuberia_y_Lamina_de_Acero_1_1_2" localSheetId="8">#REF!</definedName>
    <definedName name="Niple_Pasamuros_en_Tuberia_y_Lamina_de_Acero_1_1_2" localSheetId="10">#REF!</definedName>
    <definedName name="Niple_Pasamuros_en_Tuberia_y_Lamina_de_Acero_1_1_2">#REF!</definedName>
    <definedName name="Niple_Pasamuros_en_Tuberia_y_Lamina_de_Acero_12" localSheetId="5">#REF!</definedName>
    <definedName name="Niple_Pasamuros_en_Tuberia_y_Lamina_de_Acero_12" localSheetId="7">#REF!</definedName>
    <definedName name="Niple_Pasamuros_en_Tuberia_y_Lamina_de_Acero_12" localSheetId="6">#REF!</definedName>
    <definedName name="Niple_Pasamuros_en_Tuberia_y_Lamina_de_Acero_12" localSheetId="8">#REF!</definedName>
    <definedName name="Niple_Pasamuros_en_Tuberia_y_Lamina_de_Acero_12" localSheetId="10">#REF!</definedName>
    <definedName name="Niple_Pasamuros_en_Tuberia_y_Lamina_de_Acero_12" localSheetId="12">#REF!</definedName>
    <definedName name="Niple_Pasamuros_en_Tuberia_y_Lamina_de_Acero_12">#REF!</definedName>
    <definedName name="Niple_Pasamuros_en_Tuberia_y_Lamina_de_Acero_14" localSheetId="5">#REF!</definedName>
    <definedName name="Niple_Pasamuros_en_Tuberia_y_Lamina_de_Acero_14" localSheetId="7">#REF!</definedName>
    <definedName name="Niple_Pasamuros_en_Tuberia_y_Lamina_de_Acero_14" localSheetId="6">#REF!</definedName>
    <definedName name="Niple_Pasamuros_en_Tuberia_y_Lamina_de_Acero_14" localSheetId="8">#REF!</definedName>
    <definedName name="Niple_Pasamuros_en_Tuberia_y_Lamina_de_Acero_14" localSheetId="10">#REF!</definedName>
    <definedName name="Niple_Pasamuros_en_Tuberia_y_Lamina_de_Acero_14" localSheetId="12">#REF!</definedName>
    <definedName name="Niple_Pasamuros_en_Tuberia_y_Lamina_de_Acero_14">#REF!</definedName>
    <definedName name="Niple_Pasamuros_en_Tuberia_y_Lamina_de_Acero_2" localSheetId="5">#REF!</definedName>
    <definedName name="Niple_Pasamuros_en_Tuberia_y_Lamina_de_Acero_2" localSheetId="7">#REF!</definedName>
    <definedName name="Niple_Pasamuros_en_Tuberia_y_Lamina_de_Acero_2" localSheetId="6">#REF!</definedName>
    <definedName name="Niple_Pasamuros_en_Tuberia_y_Lamina_de_Acero_2" localSheetId="8">#REF!</definedName>
    <definedName name="Niple_Pasamuros_en_Tuberia_y_Lamina_de_Acero_2" localSheetId="10">#REF!</definedName>
    <definedName name="Niple_Pasamuros_en_Tuberia_y_Lamina_de_Acero_2" localSheetId="12">#REF!</definedName>
    <definedName name="Niple_Pasamuros_en_Tuberia_y_Lamina_de_Acero_2">#REF!</definedName>
    <definedName name="Niple_Pasamuros_en_Tuberia_y_Lamina_de_Acero_3" localSheetId="5">#REF!</definedName>
    <definedName name="Niple_Pasamuros_en_Tuberia_y_Lamina_de_Acero_3" localSheetId="7">#REF!</definedName>
    <definedName name="Niple_Pasamuros_en_Tuberia_y_Lamina_de_Acero_3" localSheetId="6">#REF!</definedName>
    <definedName name="Niple_Pasamuros_en_Tuberia_y_Lamina_de_Acero_3" localSheetId="8">#REF!</definedName>
    <definedName name="Niple_Pasamuros_en_Tuberia_y_Lamina_de_Acero_3" localSheetId="10">#REF!</definedName>
    <definedName name="Niple_Pasamuros_en_Tuberia_y_Lamina_de_Acero_3" localSheetId="12">#REF!</definedName>
    <definedName name="Niple_Pasamuros_en_Tuberia_y_Lamina_de_Acero_3">#REF!</definedName>
    <definedName name="NUMERO" localSheetId="5">#REF!</definedName>
    <definedName name="NUMERO" localSheetId="7">#REF!</definedName>
    <definedName name="NUMERO" localSheetId="6">#REF!</definedName>
    <definedName name="NUMERO" localSheetId="8">#REF!</definedName>
    <definedName name="NUMERO" localSheetId="10">#REF!</definedName>
    <definedName name="NUMERO" localSheetId="12">#REF!</definedName>
    <definedName name="NUMERO">#REF!</definedName>
    <definedName name="NUX">IF(MATCH(MAX([2]APU!$I1:$L1),[2]APU!$I1:$L1,0)=2,1,IF(MATCH(MAX([2]APU!$I1:$L1),[2]APU!$I1:$L1,0)=1,6,IF(MATCH(MAX([2]APU!$I1:$L1),[2]APU!$I1:$L1,0)=3,2,4)))</definedName>
    <definedName name="OBJETO.CONTRATO" localSheetId="11">[12]VARIABLES!$C$8</definedName>
    <definedName name="OBJETO.CONTRATO" localSheetId="12">[12]VARIABLES!$C$8</definedName>
    <definedName name="OBJETO.CONTRATO" localSheetId="13">[12]VARIABLES!$C$8</definedName>
    <definedName name="OBJETO.CONTRATO">[5]VARIABLES!$C$8</definedName>
    <definedName name="Oficial" localSheetId="11">#REF!</definedName>
    <definedName name="Oficial" localSheetId="5">#REF!</definedName>
    <definedName name="Oficial" localSheetId="7">#REF!</definedName>
    <definedName name="Oficial" localSheetId="6">#REF!</definedName>
    <definedName name="Oficial" localSheetId="8">#REF!</definedName>
    <definedName name="Oficial" localSheetId="10">#REF!</definedName>
    <definedName name="Oficial" localSheetId="12">#REF!</definedName>
    <definedName name="Oficial" localSheetId="13">#REF!</definedName>
    <definedName name="Oficial">#REF!</definedName>
    <definedName name="Organizador_de_Cables_de_Puenteo" localSheetId="11">#REF!</definedName>
    <definedName name="Organizador_de_Cables_de_Puenteo" localSheetId="5">#REF!</definedName>
    <definedName name="Organizador_de_Cables_de_Puenteo" localSheetId="7">#REF!</definedName>
    <definedName name="Organizador_de_Cables_de_Puenteo" localSheetId="6">#REF!</definedName>
    <definedName name="Organizador_de_Cables_de_Puenteo" localSheetId="8">#REF!</definedName>
    <definedName name="Organizador_de_Cables_de_Puenteo" localSheetId="10">#REF!</definedName>
    <definedName name="Organizador_de_Cables_de_Puenteo" localSheetId="12">#REF!</definedName>
    <definedName name="Organizador_de_Cables_de_Puenteo" localSheetId="13">#REF!</definedName>
    <definedName name="Organizador_de_Cables_de_Puenteo">#REF!</definedName>
    <definedName name="Orinal_Mediano_Ref._08860" localSheetId="11">#REF!</definedName>
    <definedName name="Orinal_Mediano_Ref._08860" localSheetId="5">#REF!</definedName>
    <definedName name="Orinal_Mediano_Ref._08860" localSheetId="7">#REF!</definedName>
    <definedName name="Orinal_Mediano_Ref._08860" localSheetId="6">#REF!</definedName>
    <definedName name="Orinal_Mediano_Ref._08860" localSheetId="8">#REF!</definedName>
    <definedName name="Orinal_Mediano_Ref._08860" localSheetId="10">#REF!</definedName>
    <definedName name="Orinal_Mediano_Ref._08860" localSheetId="12">#REF!</definedName>
    <definedName name="Orinal_Mediano_Ref._08860" localSheetId="13">#REF!</definedName>
    <definedName name="Orinal_Mediano_Ref._08860">#REF!</definedName>
    <definedName name="P_1___2.7x4.55___Plano_de_Detalle_No._A_170" localSheetId="5">#REF!</definedName>
    <definedName name="P_1___2.7x4.55___Plano_de_Detalle_No._A_170" localSheetId="7">#REF!</definedName>
    <definedName name="P_1___2.7x4.55___Plano_de_Detalle_No._A_170" localSheetId="6">#REF!</definedName>
    <definedName name="P_1___2.7x4.55___Plano_de_Detalle_No._A_170" localSheetId="8">#REF!</definedName>
    <definedName name="P_1___2.7x4.55___Plano_de_Detalle_No._A_170" localSheetId="10">#REF!</definedName>
    <definedName name="P_1___2.7x4.55___Plano_de_Detalle_No._A_170">#REF!</definedName>
    <definedName name="P_2___2.7x4.8___Plano_de_Detalle_No._A_170" localSheetId="5">#REF!</definedName>
    <definedName name="P_2___2.7x4.8___Plano_de_Detalle_No._A_170" localSheetId="7">#REF!</definedName>
    <definedName name="P_2___2.7x4.8___Plano_de_Detalle_No._A_170" localSheetId="6">#REF!</definedName>
    <definedName name="P_2___2.7x4.8___Plano_de_Detalle_No._A_170" localSheetId="8">#REF!</definedName>
    <definedName name="P_2___2.7x4.8___Plano_de_Detalle_No._A_170" localSheetId="10">#REF!</definedName>
    <definedName name="P_2___2.7x4.8___Plano_de_Detalle_No._A_170" localSheetId="12">#REF!</definedName>
    <definedName name="P_2___2.7x4.8___Plano_de_Detalle_No._A_170">#REF!</definedName>
    <definedName name="P_2´___2.2x4.8___Plano_de_Detalle_No._A_171" localSheetId="5">#REF!</definedName>
    <definedName name="P_2´___2.2x4.8___Plano_de_Detalle_No._A_171" localSheetId="7">#REF!</definedName>
    <definedName name="P_2´___2.2x4.8___Plano_de_Detalle_No._A_171" localSheetId="6">#REF!</definedName>
    <definedName name="P_2´___2.2x4.8___Plano_de_Detalle_No._A_171" localSheetId="8">#REF!</definedName>
    <definedName name="P_2´___2.2x4.8___Plano_de_Detalle_No._A_171" localSheetId="10">#REF!</definedName>
    <definedName name="P_2´___2.2x4.8___Plano_de_Detalle_No._A_171" localSheetId="12">#REF!</definedName>
    <definedName name="P_2´___2.2x4.8___Plano_de_Detalle_No._A_171">#REF!</definedName>
    <definedName name="P_3___2.7x1.05___Plano_de_Detalle_No._A_170" localSheetId="5">#REF!</definedName>
    <definedName name="P_3___2.7x1.05___Plano_de_Detalle_No._A_170" localSheetId="7">#REF!</definedName>
    <definedName name="P_3___2.7x1.05___Plano_de_Detalle_No._A_170" localSheetId="6">#REF!</definedName>
    <definedName name="P_3___2.7x1.05___Plano_de_Detalle_No._A_170" localSheetId="8">#REF!</definedName>
    <definedName name="P_3___2.7x1.05___Plano_de_Detalle_No._A_170" localSheetId="10">#REF!</definedName>
    <definedName name="P_3___2.7x1.05___Plano_de_Detalle_No._A_170" localSheetId="12">#REF!</definedName>
    <definedName name="P_3___2.7x1.05___Plano_de_Detalle_No._A_170">#REF!</definedName>
    <definedName name="P_4___2.7x1.5___Plano_de_Detalle_No._A_170" localSheetId="5">#REF!</definedName>
    <definedName name="P_4___2.7x1.5___Plano_de_Detalle_No._A_170" localSheetId="7">#REF!</definedName>
    <definedName name="P_4___2.7x1.5___Plano_de_Detalle_No._A_170" localSheetId="6">#REF!</definedName>
    <definedName name="P_4___2.7x1.5___Plano_de_Detalle_No._A_170" localSheetId="8">#REF!</definedName>
    <definedName name="P_4___2.7x1.5___Plano_de_Detalle_No._A_170" localSheetId="10">#REF!</definedName>
    <definedName name="P_4___2.7x1.5___Plano_de_Detalle_No._A_170" localSheetId="12">#REF!</definedName>
    <definedName name="P_4___2.7x1.5___Plano_de_Detalle_No._A_170">#REF!</definedName>
    <definedName name="P_5___2.7x4.2___Plano_de_Detalle_No._A_171" localSheetId="5">#REF!</definedName>
    <definedName name="P_5___2.7x4.2___Plano_de_Detalle_No._A_171" localSheetId="7">#REF!</definedName>
    <definedName name="P_5___2.7x4.2___Plano_de_Detalle_No._A_171" localSheetId="6">#REF!</definedName>
    <definedName name="P_5___2.7x4.2___Plano_de_Detalle_No._A_171" localSheetId="8">#REF!</definedName>
    <definedName name="P_5___2.7x4.2___Plano_de_Detalle_No._A_171" localSheetId="10">#REF!</definedName>
    <definedName name="P_5___2.7x4.2___Plano_de_Detalle_No._A_171" localSheetId="12">#REF!</definedName>
    <definedName name="P_5___2.7x4.2___Plano_de_Detalle_No._A_171">#REF!</definedName>
    <definedName name="P_7´___2.7x0.9___Plano_de_Detalle_No._A_172" localSheetId="5">#REF!</definedName>
    <definedName name="P_7´___2.7x0.9___Plano_de_Detalle_No._A_172" localSheetId="7">#REF!</definedName>
    <definedName name="P_7´___2.7x0.9___Plano_de_Detalle_No._A_172" localSheetId="6">#REF!</definedName>
    <definedName name="P_7´___2.7x0.9___Plano_de_Detalle_No._A_172" localSheetId="8">#REF!</definedName>
    <definedName name="P_7´___2.7x0.9___Plano_de_Detalle_No._A_172" localSheetId="10">#REF!</definedName>
    <definedName name="P_7´___2.7x0.9___Plano_de_Detalle_No._A_172" localSheetId="12">#REF!</definedName>
    <definedName name="P_7´___2.7x0.9___Plano_de_Detalle_No._A_172">#REF!</definedName>
    <definedName name="Pabmeril_Pliego_9_x11" localSheetId="5">#REF!</definedName>
    <definedName name="Pabmeril_Pliego_9_x11" localSheetId="7">#REF!</definedName>
    <definedName name="Pabmeril_Pliego_9_x11" localSheetId="6">#REF!</definedName>
    <definedName name="Pabmeril_Pliego_9_x11" localSheetId="8">#REF!</definedName>
    <definedName name="Pabmeril_Pliego_9_x11" localSheetId="10">#REF!</definedName>
    <definedName name="Pabmeril_Pliego_9_x11" localSheetId="12">#REF!</definedName>
    <definedName name="Pabmeril_Pliego_9_x11">#REF!</definedName>
    <definedName name="Palas" localSheetId="5">#REF!</definedName>
    <definedName name="Palas" localSheetId="7">#REF!</definedName>
    <definedName name="Palas" localSheetId="6">#REF!</definedName>
    <definedName name="Palas" localSheetId="8">#REF!</definedName>
    <definedName name="Palas" localSheetId="10">#REF!</definedName>
    <definedName name="Palas" localSheetId="12">#REF!</definedName>
    <definedName name="Palas">#REF!</definedName>
    <definedName name="Papelera_AI_Ref._CA_08R" localSheetId="5">#REF!</definedName>
    <definedName name="Papelera_AI_Ref._CA_08R" localSheetId="7">#REF!</definedName>
    <definedName name="Papelera_AI_Ref._CA_08R" localSheetId="6">#REF!</definedName>
    <definedName name="Papelera_AI_Ref._CA_08R" localSheetId="8">#REF!</definedName>
    <definedName name="Papelera_AI_Ref._CA_08R" localSheetId="10">#REF!</definedName>
    <definedName name="Papelera_AI_Ref._CA_08R" localSheetId="12">#REF!</definedName>
    <definedName name="Papelera_AI_Ref._CA_08R">#REF!</definedName>
    <definedName name="Paral_Telescópico_2_2_m" localSheetId="5">#REF!</definedName>
    <definedName name="Paral_Telescópico_2_2_m" localSheetId="7">#REF!</definedName>
    <definedName name="Paral_Telescópico_2_2_m" localSheetId="6">#REF!</definedName>
    <definedName name="Paral_Telescópico_2_2_m" localSheetId="8">#REF!</definedName>
    <definedName name="Paral_Telescópico_2_2_m" localSheetId="10">#REF!</definedName>
    <definedName name="Paral_Telescópico_2_2_m" localSheetId="12">#REF!</definedName>
    <definedName name="Paral_Telescópico_2_2_m">#REF!</definedName>
    <definedName name="Paral_Telescópico_2_4" localSheetId="5">#REF!</definedName>
    <definedName name="Paral_Telescópico_2_4" localSheetId="7">#REF!</definedName>
    <definedName name="Paral_Telescópico_2_4" localSheetId="6">#REF!</definedName>
    <definedName name="Paral_Telescópico_2_4" localSheetId="8">#REF!</definedName>
    <definedName name="Paral_Telescópico_2_4" localSheetId="10">#REF!</definedName>
    <definedName name="Paral_Telescópico_2_4" localSheetId="12">#REF!</definedName>
    <definedName name="Paral_Telescópico_2_4">#REF!</definedName>
    <definedName name="Parales_estrcuturales_para_presiana_Luxalon" localSheetId="5">#REF!</definedName>
    <definedName name="Parales_estrcuturales_para_presiana_Luxalon" localSheetId="7">#REF!</definedName>
    <definedName name="Parales_estrcuturales_para_presiana_Luxalon" localSheetId="6">#REF!</definedName>
    <definedName name="Parales_estrcuturales_para_presiana_Luxalon" localSheetId="8">#REF!</definedName>
    <definedName name="Parales_estrcuturales_para_presiana_Luxalon" localSheetId="10">#REF!</definedName>
    <definedName name="Parales_estrcuturales_para_presiana_Luxalon" localSheetId="12">#REF!</definedName>
    <definedName name="Parales_estrcuturales_para_presiana_Luxalon">#REF!</definedName>
    <definedName name="Pararayos_Ionizante__Incluye_Bajante_y_Pozo_de_Tierra" localSheetId="5">#REF!</definedName>
    <definedName name="Pararayos_Ionizante__Incluye_Bajante_y_Pozo_de_Tierra" localSheetId="7">#REF!</definedName>
    <definedName name="Pararayos_Ionizante__Incluye_Bajante_y_Pozo_de_Tierra" localSheetId="6">#REF!</definedName>
    <definedName name="Pararayos_Ionizante__Incluye_Bajante_y_Pozo_de_Tierra" localSheetId="8">#REF!</definedName>
    <definedName name="Pararayos_Ionizante__Incluye_Bajante_y_Pozo_de_Tierra" localSheetId="10">#REF!</definedName>
    <definedName name="Pararayos_Ionizante__Incluye_Bajante_y_Pozo_de_Tierra" localSheetId="12">#REF!</definedName>
    <definedName name="Pararayos_Ionizante__Incluye_Bajante_y_Pozo_de_Tierra">#REF!</definedName>
    <definedName name="Pared_en_Dry_Wall_E.10_CM" localSheetId="5">#REF!</definedName>
    <definedName name="Pared_en_Dry_Wall_E.10_CM" localSheetId="7">#REF!</definedName>
    <definedName name="Pared_en_Dry_Wall_E.10_CM" localSheetId="6">#REF!</definedName>
    <definedName name="Pared_en_Dry_Wall_E.10_CM" localSheetId="8">#REF!</definedName>
    <definedName name="Pared_en_Dry_Wall_E.10_CM" localSheetId="10">#REF!</definedName>
    <definedName name="Pared_en_Dry_Wall_E.10_CM" localSheetId="12">#REF!</definedName>
    <definedName name="Pared_en_Dry_Wall_E.10_CM">#REF!</definedName>
    <definedName name="Pared_en_sistema_dray_wall_e_0.15" localSheetId="5">#REF!</definedName>
    <definedName name="Pared_en_sistema_dray_wall_e_0.15" localSheetId="7">#REF!</definedName>
    <definedName name="Pared_en_sistema_dray_wall_e_0.15" localSheetId="6">#REF!</definedName>
    <definedName name="Pared_en_sistema_dray_wall_e_0.15" localSheetId="8">#REF!</definedName>
    <definedName name="Pared_en_sistema_dray_wall_e_0.15" localSheetId="10">#REF!</definedName>
    <definedName name="Pared_en_sistema_dray_wall_e_0.15" localSheetId="12">#REF!</definedName>
    <definedName name="Pared_en_sistema_dray_wall_e_0.15">#REF!</definedName>
    <definedName name="Pasos_escalera_nariz__L__especial_de_Moore_o_similar__tono_coral" localSheetId="5">#REF!</definedName>
    <definedName name="Pasos_escalera_nariz__L__especial_de_Moore_o_similar__tono_coral" localSheetId="7">#REF!</definedName>
    <definedName name="Pasos_escalera_nariz__L__especial_de_Moore_o_similar__tono_coral" localSheetId="6">#REF!</definedName>
    <definedName name="Pasos_escalera_nariz__L__especial_de_Moore_o_similar__tono_coral" localSheetId="8">#REF!</definedName>
    <definedName name="Pasos_escalera_nariz__L__especial_de_Moore_o_similar__tono_coral" localSheetId="10">#REF!</definedName>
    <definedName name="Pasos_escalera_nariz__L__especial_de_Moore_o_similar__tono_coral" localSheetId="12">#REF!</definedName>
    <definedName name="Pasos_escalera_nariz__L__especial_de_Moore_o_similar__tono_coral">#REF!</definedName>
    <definedName name="Patch_Panel_de_16_Puertos_RJ_45_Cat._5E" localSheetId="5">#REF!</definedName>
    <definedName name="Patch_Panel_de_16_Puertos_RJ_45_Cat._5E" localSheetId="7">#REF!</definedName>
    <definedName name="Patch_Panel_de_16_Puertos_RJ_45_Cat._5E" localSheetId="6">#REF!</definedName>
    <definedName name="Patch_Panel_de_16_Puertos_RJ_45_Cat._5E" localSheetId="8">#REF!</definedName>
    <definedName name="Patch_Panel_de_16_Puertos_RJ_45_Cat._5E" localSheetId="10">#REF!</definedName>
    <definedName name="Patch_Panel_de_16_Puertos_RJ_45_Cat._5E" localSheetId="12">#REF!</definedName>
    <definedName name="Patch_Panel_de_16_Puertos_RJ_45_Cat._5E">#REF!</definedName>
    <definedName name="Patch_Panel_de_32_Puertos_RJ_45_Cat._5E" localSheetId="5">#REF!</definedName>
    <definedName name="Patch_Panel_de_32_Puertos_RJ_45_Cat._5E" localSheetId="7">#REF!</definedName>
    <definedName name="Patch_Panel_de_32_Puertos_RJ_45_Cat._5E" localSheetId="6">#REF!</definedName>
    <definedName name="Patch_Panel_de_32_Puertos_RJ_45_Cat._5E" localSheetId="8">#REF!</definedName>
    <definedName name="Patch_Panel_de_32_Puertos_RJ_45_Cat._5E" localSheetId="10">#REF!</definedName>
    <definedName name="Patch_Panel_de_32_Puertos_RJ_45_Cat._5E" localSheetId="12">#REF!</definedName>
    <definedName name="Patch_Panel_de_32_Puertos_RJ_45_Cat._5E">#REF!</definedName>
    <definedName name="PB">ROUND(VLOOKUP([2]PPTO!$F1,[2]APU!$G$1:$H$65536,2,FALSE),0)</definedName>
    <definedName name="Pegacor" localSheetId="11">#REF!</definedName>
    <definedName name="Pegacor" localSheetId="5">#REF!</definedName>
    <definedName name="Pegacor" localSheetId="7">#REF!</definedName>
    <definedName name="Pegacor" localSheetId="6">#REF!</definedName>
    <definedName name="Pegacor" localSheetId="8">#REF!</definedName>
    <definedName name="Pegacor" localSheetId="10">#REF!</definedName>
    <definedName name="Pegacor" localSheetId="12">#REF!</definedName>
    <definedName name="Pegacor" localSheetId="13">#REF!</definedName>
    <definedName name="Pegacor">#REF!</definedName>
    <definedName name="Pegante_Colbón" localSheetId="11">#REF!</definedName>
    <definedName name="Pegante_Colbón" localSheetId="5">#REF!</definedName>
    <definedName name="Pegante_Colbón" localSheetId="7">#REF!</definedName>
    <definedName name="Pegante_Colbón" localSheetId="6">#REF!</definedName>
    <definedName name="Pegante_Colbón" localSheetId="8">#REF!</definedName>
    <definedName name="Pegante_Colbón" localSheetId="10">#REF!</definedName>
    <definedName name="Pegante_Colbón" localSheetId="12">#REF!</definedName>
    <definedName name="Pegante_Colbón" localSheetId="13">#REF!</definedName>
    <definedName name="Pegante_Colbón">#REF!</definedName>
    <definedName name="Percha_en_AI_Doble_Ref._FB_5502" localSheetId="11">#REF!</definedName>
    <definedName name="Percha_en_AI_Doble_Ref._FB_5502" localSheetId="5">#REF!</definedName>
    <definedName name="Percha_en_AI_Doble_Ref._FB_5502" localSheetId="7">#REF!</definedName>
    <definedName name="Percha_en_AI_Doble_Ref._FB_5502" localSheetId="6">#REF!</definedName>
    <definedName name="Percha_en_AI_Doble_Ref._FB_5502" localSheetId="8">#REF!</definedName>
    <definedName name="Percha_en_AI_Doble_Ref._FB_5502" localSheetId="10">#REF!</definedName>
    <definedName name="Percha_en_AI_Doble_Ref._FB_5502" localSheetId="12">#REF!</definedName>
    <definedName name="Percha_en_AI_Doble_Ref._FB_5502" localSheetId="13">#REF!</definedName>
    <definedName name="Percha_en_AI_Doble_Ref._FB_5502">#REF!</definedName>
    <definedName name="Persianas_Luxalon_Cortasol_84RLSL5" localSheetId="5">#REF!</definedName>
    <definedName name="Persianas_Luxalon_Cortasol_84RLSL5" localSheetId="7">#REF!</definedName>
    <definedName name="Persianas_Luxalon_Cortasol_84RLSL5" localSheetId="6">#REF!</definedName>
    <definedName name="Persianas_Luxalon_Cortasol_84RLSL5" localSheetId="8">#REF!</definedName>
    <definedName name="Persianas_Luxalon_Cortasol_84RLSL5" localSheetId="10">#REF!</definedName>
    <definedName name="Persianas_Luxalon_Cortasol_84RLSL5" localSheetId="12">#REF!</definedName>
    <definedName name="Persianas_Luxalon_Cortasol_84RLSL5">#REF!</definedName>
    <definedName name="Piedra_Media_Zonga" localSheetId="5">#REF!</definedName>
    <definedName name="Piedra_Media_Zonga" localSheetId="7">#REF!</definedName>
    <definedName name="Piedra_Media_Zonga" localSheetId="6">#REF!</definedName>
    <definedName name="Piedra_Media_Zonga" localSheetId="8">#REF!</definedName>
    <definedName name="Piedra_Media_Zonga" localSheetId="10">#REF!</definedName>
    <definedName name="Piedra_Media_Zonga" localSheetId="12">#REF!</definedName>
    <definedName name="Piedra_Media_Zonga">#REF!</definedName>
    <definedName name="Pintura_blanca_para_trafico" localSheetId="5">#REF!</definedName>
    <definedName name="Pintura_blanca_para_trafico" localSheetId="7">#REF!</definedName>
    <definedName name="Pintura_blanca_para_trafico" localSheetId="6">#REF!</definedName>
    <definedName name="Pintura_blanca_para_trafico" localSheetId="8">#REF!</definedName>
    <definedName name="Pintura_blanca_para_trafico" localSheetId="10">#REF!</definedName>
    <definedName name="Pintura_blanca_para_trafico" localSheetId="12">#REF!</definedName>
    <definedName name="Pintura_blanca_para_trafico">#REF!</definedName>
    <definedName name="Pintura_electrostática" localSheetId="5">#REF!</definedName>
    <definedName name="Pintura_electrostática" localSheetId="7">#REF!</definedName>
    <definedName name="Pintura_electrostática" localSheetId="6">#REF!</definedName>
    <definedName name="Pintura_electrostática" localSheetId="8">#REF!</definedName>
    <definedName name="Pintura_electrostática" localSheetId="10">#REF!</definedName>
    <definedName name="Pintura_electrostática" localSheetId="12">#REF!</definedName>
    <definedName name="Pintura_electrostática">#REF!</definedName>
    <definedName name="Piso_olimpia_base_20___20" localSheetId="5">#REF!</definedName>
    <definedName name="Piso_olimpia_base_20___20" localSheetId="7">#REF!</definedName>
    <definedName name="Piso_olimpia_base_20___20" localSheetId="6">#REF!</definedName>
    <definedName name="Piso_olimpia_base_20___20" localSheetId="8">#REF!</definedName>
    <definedName name="Piso_olimpia_base_20___20" localSheetId="10">#REF!</definedName>
    <definedName name="Piso_olimpia_base_20___20" localSheetId="12">#REF!</definedName>
    <definedName name="Piso_olimpia_base_20___20">#REF!</definedName>
    <definedName name="Plancha" localSheetId="5">#REF!</definedName>
    <definedName name="Plancha" localSheetId="7">#REF!</definedName>
    <definedName name="Plancha" localSheetId="6">#REF!</definedName>
    <definedName name="Plancha" localSheetId="8">#REF!</definedName>
    <definedName name="Plancha" localSheetId="10">#REF!</definedName>
    <definedName name="Plancha" localSheetId="12">#REF!</definedName>
    <definedName name="Plancha">#REF!</definedName>
    <definedName name="Planchón_Ordinario_3_M" localSheetId="5">#REF!</definedName>
    <definedName name="Planchón_Ordinario_3_M" localSheetId="7">#REF!</definedName>
    <definedName name="Planchón_Ordinario_3_M" localSheetId="6">#REF!</definedName>
    <definedName name="Planchón_Ordinario_3_M" localSheetId="8">#REF!</definedName>
    <definedName name="Planchón_Ordinario_3_M" localSheetId="10">#REF!</definedName>
    <definedName name="Planchón_Ordinario_3_M" localSheetId="12">#REF!</definedName>
    <definedName name="Planchón_Ordinario_3_M">#REF!</definedName>
    <definedName name="Planos_Record" localSheetId="5">#REF!</definedName>
    <definedName name="Planos_Record" localSheetId="7">#REF!</definedName>
    <definedName name="Planos_Record" localSheetId="6">#REF!</definedName>
    <definedName name="Planos_Record" localSheetId="8">#REF!</definedName>
    <definedName name="Planos_Record" localSheetId="10">#REF!</definedName>
    <definedName name="Planos_Record" localSheetId="12">#REF!</definedName>
    <definedName name="Planos_Record">#REF!</definedName>
    <definedName name="Planta_Telefonica_Digital_de_10_Lineas_Troncales_20_Extensiones_y_5_Directos" localSheetId="5">#REF!</definedName>
    <definedName name="Planta_Telefonica_Digital_de_10_Lineas_Troncales_20_Extensiones_y_5_Directos" localSheetId="7">#REF!</definedName>
    <definedName name="Planta_Telefonica_Digital_de_10_Lineas_Troncales_20_Extensiones_y_5_Directos" localSheetId="6">#REF!</definedName>
    <definedName name="Planta_Telefonica_Digital_de_10_Lineas_Troncales_20_Extensiones_y_5_Directos" localSheetId="8">#REF!</definedName>
    <definedName name="Planta_Telefonica_Digital_de_10_Lineas_Troncales_20_Extensiones_y_5_Directos" localSheetId="10">#REF!</definedName>
    <definedName name="Planta_Telefonica_Digital_de_10_Lineas_Troncales_20_Extensiones_y_5_Directos" localSheetId="12">#REF!</definedName>
    <definedName name="Planta_Telefonica_Digital_de_10_Lineas_Troncales_20_Extensiones_y_5_Directos">#REF!</definedName>
    <definedName name="Plaquetas_en_concreto_0_40_x_0_40_tipo_IDU" localSheetId="5">#REF!</definedName>
    <definedName name="Plaquetas_en_concreto_0_40_x_0_40_tipo_IDU" localSheetId="7">#REF!</definedName>
    <definedName name="Plaquetas_en_concreto_0_40_x_0_40_tipo_IDU" localSheetId="6">#REF!</definedName>
    <definedName name="Plaquetas_en_concreto_0_40_x_0_40_tipo_IDU" localSheetId="8">#REF!</definedName>
    <definedName name="Plaquetas_en_concreto_0_40_x_0_40_tipo_IDU" localSheetId="10">#REF!</definedName>
    <definedName name="Plaquetas_en_concreto_0_40_x_0_40_tipo_IDU" localSheetId="12">#REF!</definedName>
    <definedName name="Plaquetas_en_concreto_0_40_x_0_40_tipo_IDU">#REF!</definedName>
    <definedName name="Platina_hierro_1_2__x_1_8" localSheetId="5">#REF!</definedName>
    <definedName name="Platina_hierro_1_2__x_1_8" localSheetId="7">#REF!</definedName>
    <definedName name="Platina_hierro_1_2__x_1_8" localSheetId="6">#REF!</definedName>
    <definedName name="Platina_hierro_1_2__x_1_8" localSheetId="8">#REF!</definedName>
    <definedName name="Platina_hierro_1_2__x_1_8" localSheetId="10">#REF!</definedName>
    <definedName name="Platina_hierro_1_2__x_1_8" localSheetId="12">#REF!</definedName>
    <definedName name="Platina_hierro_1_2__x_1_8">#REF!</definedName>
    <definedName name="Poceta_en_acero_inoxidable_tipo_SOCODA" localSheetId="5">#REF!</definedName>
    <definedName name="Poceta_en_acero_inoxidable_tipo_SOCODA" localSheetId="7">#REF!</definedName>
    <definedName name="Poceta_en_acero_inoxidable_tipo_SOCODA" localSheetId="6">#REF!</definedName>
    <definedName name="Poceta_en_acero_inoxidable_tipo_SOCODA" localSheetId="8">#REF!</definedName>
    <definedName name="Poceta_en_acero_inoxidable_tipo_SOCODA" localSheetId="10">#REF!</definedName>
    <definedName name="Poceta_en_acero_inoxidable_tipo_SOCODA" localSheetId="12">#REF!</definedName>
    <definedName name="Poceta_en_acero_inoxidable_tipo_SOCODA">#REF!</definedName>
    <definedName name="Pocetas_en_granito_lavado_blanco_Huila_grano_1." localSheetId="5">#REF!</definedName>
    <definedName name="Pocetas_en_granito_lavado_blanco_Huila_grano_1." localSheetId="7">#REF!</definedName>
    <definedName name="Pocetas_en_granito_lavado_blanco_Huila_grano_1." localSheetId="6">#REF!</definedName>
    <definedName name="Pocetas_en_granito_lavado_blanco_Huila_grano_1." localSheetId="8">#REF!</definedName>
    <definedName name="Pocetas_en_granito_lavado_blanco_Huila_grano_1." localSheetId="10">#REF!</definedName>
    <definedName name="Pocetas_en_granito_lavado_blanco_Huila_grano_1." localSheetId="12">#REF!</definedName>
    <definedName name="Pocetas_en_granito_lavado_blanco_Huila_grano_1.">#REF!</definedName>
    <definedName name="Porcelanato_Gris_Dolphin_Ref." localSheetId="5">#REF!</definedName>
    <definedName name="Porcelanato_Gris_Dolphin_Ref." localSheetId="7">#REF!</definedName>
    <definedName name="Porcelanato_Gris_Dolphin_Ref." localSheetId="6">#REF!</definedName>
    <definedName name="Porcelanato_Gris_Dolphin_Ref." localSheetId="8">#REF!</definedName>
    <definedName name="Porcelanato_Gris_Dolphin_Ref." localSheetId="10">#REF!</definedName>
    <definedName name="Porcelanato_Gris_Dolphin_Ref." localSheetId="12">#REF!</definedName>
    <definedName name="Porcelanato_Gris_Dolphin_Ref.">#REF!</definedName>
    <definedName name="Porta_candado_simple_3_." localSheetId="5">#REF!</definedName>
    <definedName name="Porta_candado_simple_3_." localSheetId="7">#REF!</definedName>
    <definedName name="Porta_candado_simple_3_." localSheetId="6">#REF!</definedName>
    <definedName name="Porta_candado_simple_3_." localSheetId="8">#REF!</definedName>
    <definedName name="Porta_candado_simple_3_." localSheetId="10">#REF!</definedName>
    <definedName name="Porta_candado_simple_3_." localSheetId="12">#REF!</definedName>
    <definedName name="Porta_candado_simple_3_.">#REF!</definedName>
    <definedName name="Porta_Papel_Doble_con_Tapa_Ref._B_288" localSheetId="5">#REF!</definedName>
    <definedName name="Porta_Papel_Doble_con_Tapa_Ref._B_288" localSheetId="7">#REF!</definedName>
    <definedName name="Porta_Papel_Doble_con_Tapa_Ref._B_288" localSheetId="6">#REF!</definedName>
    <definedName name="Porta_Papel_Doble_con_Tapa_Ref._B_288" localSheetId="8">#REF!</definedName>
    <definedName name="Porta_Papel_Doble_con_Tapa_Ref._B_288" localSheetId="10">#REF!</definedName>
    <definedName name="Porta_Papel_Doble_con_Tapa_Ref._B_288" localSheetId="12">#REF!</definedName>
    <definedName name="Porta_Papel_Doble_con_Tapa_Ref._B_288">#REF!</definedName>
    <definedName name="PrestacionesSeguridadOtrosFMMin" localSheetId="5">#REF!</definedName>
    <definedName name="PrestacionesSeguridadOtrosFMMin" localSheetId="7">#REF!</definedName>
    <definedName name="PrestacionesSeguridadOtrosFMMin" localSheetId="6">#REF!</definedName>
    <definedName name="PrestacionesSeguridadOtrosFMMin" localSheetId="8">#REF!</definedName>
    <definedName name="PrestacionesSeguridadOtrosFMMin" localSheetId="10">#REF!</definedName>
    <definedName name="PrestacionesSeguridadOtrosFMMin" localSheetId="12">#REF!</definedName>
    <definedName name="PrestacionesSeguridadOtrosFMMin">#REF!</definedName>
    <definedName name="PRESUPUESTO">[3]PRESUPUESTO!$B$6:$L$2024</definedName>
    <definedName name="Profesionales">[13]Datos!$B$2:$B$60</definedName>
    <definedName name="Puentes_metalicos_Según_Diseño" localSheetId="11">#REF!</definedName>
    <definedName name="Puentes_metalicos_Según_Diseño" localSheetId="5">#REF!</definedName>
    <definedName name="Puentes_metalicos_Según_Diseño" localSheetId="7">#REF!</definedName>
    <definedName name="Puentes_metalicos_Según_Diseño" localSheetId="6">#REF!</definedName>
    <definedName name="Puentes_metalicos_Según_Diseño" localSheetId="8">#REF!</definedName>
    <definedName name="Puentes_metalicos_Según_Diseño" localSheetId="10">#REF!</definedName>
    <definedName name="Puentes_metalicos_Según_Diseño" localSheetId="12">#REF!</definedName>
    <definedName name="Puentes_metalicos_Según_Diseño" localSheetId="13">#REF!</definedName>
    <definedName name="Puentes_metalicos_Según_Diseño">#REF!</definedName>
    <definedName name="Puerta_en_Lamina_Cal._18_2.10x60__Incluye_marco_y_Rejilla__P_10" localSheetId="5">#REF!</definedName>
    <definedName name="Puerta_en_Lamina_Cal._18_2.10x60__Incluye_marco_y_Rejilla__P_10" localSheetId="7">#REF!</definedName>
    <definedName name="Puerta_en_Lamina_Cal._18_2.10x60__Incluye_marco_y_Rejilla__P_10" localSheetId="6">#REF!</definedName>
    <definedName name="Puerta_en_Lamina_Cal._18_2.10x60__Incluye_marco_y_Rejilla__P_10" localSheetId="8">#REF!</definedName>
    <definedName name="Puerta_en_Lamina_Cal._18_2.10x60__Incluye_marco_y_Rejilla__P_10" localSheetId="10">#REF!</definedName>
    <definedName name="Puerta_en_Lamina_Cal._18_2.10x60__Incluye_marco_y_Rejilla__P_10" localSheetId="12">#REF!</definedName>
    <definedName name="Puerta_en_Lamina_Cal._18_2.10x60__Incluye_marco_y_Rejilla__P_10">#REF!</definedName>
    <definedName name="Puerta_en_Lamina_Cal._18_2.10x75__Incluye_marco_y_Rejilla__P_8" localSheetId="5">#REF!</definedName>
    <definedName name="Puerta_en_Lamina_Cal._18_2.10x75__Incluye_marco_y_Rejilla__P_8" localSheetId="7">#REF!</definedName>
    <definedName name="Puerta_en_Lamina_Cal._18_2.10x75__Incluye_marco_y_Rejilla__P_8" localSheetId="6">#REF!</definedName>
    <definedName name="Puerta_en_Lamina_Cal._18_2.10x75__Incluye_marco_y_Rejilla__P_8" localSheetId="8">#REF!</definedName>
    <definedName name="Puerta_en_Lamina_Cal._18_2.10x75__Incluye_marco_y_Rejilla__P_8" localSheetId="10">#REF!</definedName>
    <definedName name="Puerta_en_Lamina_Cal._18_2.10x75__Incluye_marco_y_Rejilla__P_8" localSheetId="12">#REF!</definedName>
    <definedName name="Puerta_en_Lamina_Cal._18_2.10x75__Incluye_marco_y_Rejilla__P_8">#REF!</definedName>
    <definedName name="Puerta_en_Lamina_Cal._18_2.10x90__Incluye_marco_y_Rejilla__P_6´" localSheetId="5">#REF!</definedName>
    <definedName name="Puerta_en_Lamina_Cal._18_2.10x90__Incluye_marco_y_Rejilla__P_6´" localSheetId="7">#REF!</definedName>
    <definedName name="Puerta_en_Lamina_Cal._18_2.10x90__Incluye_marco_y_Rejilla__P_6´" localSheetId="6">#REF!</definedName>
    <definedName name="Puerta_en_Lamina_Cal._18_2.10x90__Incluye_marco_y_Rejilla__P_6´" localSheetId="8">#REF!</definedName>
    <definedName name="Puerta_en_Lamina_Cal._18_2.10x90__Incluye_marco_y_Rejilla__P_6´" localSheetId="10">#REF!</definedName>
    <definedName name="Puerta_en_Lamina_Cal._18_2.10x90__Incluye_marco_y_Rejilla__P_6´" localSheetId="12">#REF!</definedName>
    <definedName name="Puerta_en_Lamina_Cal._18_2.10x90__Incluye_marco_y_Rejilla__P_6´">#REF!</definedName>
    <definedName name="Puerta_en_Lamina_Cal._18_2.70x1.50__Incluye_marco_y_Rejilla__2_Hojas_P_12" localSheetId="5">#REF!</definedName>
    <definedName name="Puerta_en_Lamina_Cal._18_2.70x1.50__Incluye_marco_y_Rejilla__2_Hojas_P_12" localSheetId="7">#REF!</definedName>
    <definedName name="Puerta_en_Lamina_Cal._18_2.70x1.50__Incluye_marco_y_Rejilla__2_Hojas_P_12" localSheetId="6">#REF!</definedName>
    <definedName name="Puerta_en_Lamina_Cal._18_2.70x1.50__Incluye_marco_y_Rejilla__2_Hojas_P_12" localSheetId="8">#REF!</definedName>
    <definedName name="Puerta_en_Lamina_Cal._18_2.70x1.50__Incluye_marco_y_Rejilla__2_Hojas_P_12" localSheetId="10">#REF!</definedName>
    <definedName name="Puerta_en_Lamina_Cal._18_2.70x1.50__Incluye_marco_y_Rejilla__2_Hojas_P_12" localSheetId="12">#REF!</definedName>
    <definedName name="Puerta_en_Lamina_Cal._18_2.70x1.50__Incluye_marco_y_Rejilla__2_Hojas_P_12">#REF!</definedName>
    <definedName name="Puerta_marco_y_hoja" localSheetId="5">#REF!</definedName>
    <definedName name="Puerta_marco_y_hoja" localSheetId="7">#REF!</definedName>
    <definedName name="Puerta_marco_y_hoja" localSheetId="6">#REF!</definedName>
    <definedName name="Puerta_marco_y_hoja" localSheetId="8">#REF!</definedName>
    <definedName name="Puerta_marco_y_hoja" localSheetId="10">#REF!</definedName>
    <definedName name="Puerta_marco_y_hoja" localSheetId="12">#REF!</definedName>
    <definedName name="Puerta_marco_y_hoja">#REF!</definedName>
    <definedName name="Puesta_a_Tierra_Subestacion_Según_N._CODENSA_CTS_523_2" localSheetId="5">#REF!</definedName>
    <definedName name="Puesta_a_Tierra_Subestacion_Según_N._CODENSA_CTS_523_2" localSheetId="7">#REF!</definedName>
    <definedName name="Puesta_a_Tierra_Subestacion_Según_N._CODENSA_CTS_523_2" localSheetId="6">#REF!</definedName>
    <definedName name="Puesta_a_Tierra_Subestacion_Según_N._CODENSA_CTS_523_2" localSheetId="8">#REF!</definedName>
    <definedName name="Puesta_a_Tierra_Subestacion_Según_N._CODENSA_CTS_523_2" localSheetId="10">#REF!</definedName>
    <definedName name="Puesta_a_Tierra_Subestacion_Según_N._CODENSA_CTS_523_2" localSheetId="12">#REF!</definedName>
    <definedName name="Puesta_a_Tierra_Subestacion_Según_N._CODENSA_CTS_523_2">#REF!</definedName>
    <definedName name="Puesta_a_Tierra_T_GEN_3__3_Varillas_CW_5_8_x2.44_m" localSheetId="5">#REF!</definedName>
    <definedName name="Puesta_a_Tierra_T_GEN_3__3_Varillas_CW_5_8_x2.44_m" localSheetId="7">#REF!</definedName>
    <definedName name="Puesta_a_Tierra_T_GEN_3__3_Varillas_CW_5_8_x2.44_m" localSheetId="6">#REF!</definedName>
    <definedName name="Puesta_a_Tierra_T_GEN_3__3_Varillas_CW_5_8_x2.44_m" localSheetId="8">#REF!</definedName>
    <definedName name="Puesta_a_Tierra_T_GEN_3__3_Varillas_CW_5_8_x2.44_m" localSheetId="10">#REF!</definedName>
    <definedName name="Puesta_a_Tierra_T_GEN_3__3_Varillas_CW_5_8_x2.44_m" localSheetId="12">#REF!</definedName>
    <definedName name="Puesta_a_Tierra_T_GEN_3__3_Varillas_CW_5_8_x2.44_m">#REF!</definedName>
    <definedName name="Pulida_pisos_en_granito" localSheetId="5">#REF!</definedName>
    <definedName name="Pulida_pisos_en_granito" localSheetId="7">#REF!</definedName>
    <definedName name="Pulida_pisos_en_granito" localSheetId="6">#REF!</definedName>
    <definedName name="Pulida_pisos_en_granito" localSheetId="8">#REF!</definedName>
    <definedName name="Pulida_pisos_en_granito" localSheetId="10">#REF!</definedName>
    <definedName name="Pulida_pisos_en_granito" localSheetId="12">#REF!</definedName>
    <definedName name="Pulida_pisos_en_granito">#REF!</definedName>
    <definedName name="Punteros" localSheetId="5">#REF!</definedName>
    <definedName name="Punteros" localSheetId="7">#REF!</definedName>
    <definedName name="Punteros" localSheetId="6">#REF!</definedName>
    <definedName name="Punteros" localSheetId="8">#REF!</definedName>
    <definedName name="Punteros" localSheetId="10">#REF!</definedName>
    <definedName name="Punteros" localSheetId="12">#REF!</definedName>
    <definedName name="Punteros">#REF!</definedName>
    <definedName name="Puntilla_acerada_1.5" localSheetId="5">#REF!</definedName>
    <definedName name="Puntilla_acerada_1.5" localSheetId="7">#REF!</definedName>
    <definedName name="Puntilla_acerada_1.5" localSheetId="6">#REF!</definedName>
    <definedName name="Puntilla_acerada_1.5" localSheetId="8">#REF!</definedName>
    <definedName name="Puntilla_acerada_1.5" localSheetId="10">#REF!</definedName>
    <definedName name="Puntilla_acerada_1.5" localSheetId="12">#REF!</definedName>
    <definedName name="Puntilla_acerada_1.5">#REF!</definedName>
    <definedName name="Puntilla_con_Cabeza_1" localSheetId="5">#REF!</definedName>
    <definedName name="Puntilla_con_Cabeza_1" localSheetId="7">#REF!</definedName>
    <definedName name="Puntilla_con_Cabeza_1" localSheetId="6">#REF!</definedName>
    <definedName name="Puntilla_con_Cabeza_1" localSheetId="8">#REF!</definedName>
    <definedName name="Puntilla_con_Cabeza_1" localSheetId="10">#REF!</definedName>
    <definedName name="Puntilla_con_Cabeza_1" localSheetId="12">#REF!</definedName>
    <definedName name="Puntilla_con_Cabeza_1">#REF!</definedName>
    <definedName name="Puntilla_con_Cabeza_2" localSheetId="5">#REF!</definedName>
    <definedName name="Puntilla_con_Cabeza_2" localSheetId="7">#REF!</definedName>
    <definedName name="Puntilla_con_Cabeza_2" localSheetId="6">#REF!</definedName>
    <definedName name="Puntilla_con_Cabeza_2" localSheetId="8">#REF!</definedName>
    <definedName name="Puntilla_con_Cabeza_2" localSheetId="10">#REF!</definedName>
    <definedName name="Puntilla_con_Cabeza_2" localSheetId="12">#REF!</definedName>
    <definedName name="Puntilla_con_Cabeza_2">#REF!</definedName>
    <definedName name="Puntilla_sin_Cabeza_1" localSheetId="5">#REF!</definedName>
    <definedName name="Puntilla_sin_Cabeza_1" localSheetId="7">#REF!</definedName>
    <definedName name="Puntilla_sin_Cabeza_1" localSheetId="6">#REF!</definedName>
    <definedName name="Puntilla_sin_Cabeza_1" localSheetId="8">#REF!</definedName>
    <definedName name="Puntilla_sin_Cabeza_1" localSheetId="10">#REF!</definedName>
    <definedName name="Puntilla_sin_Cabeza_1" localSheetId="12">#REF!</definedName>
    <definedName name="Puntilla_sin_Cabeza_1">#REF!</definedName>
    <definedName name="PV_1___2.15x2.25___Plano_de_Detalle_No._A_168" localSheetId="5">#REF!</definedName>
    <definedName name="PV_1___2.15x2.25___Plano_de_Detalle_No._A_168" localSheetId="7">#REF!</definedName>
    <definedName name="PV_1___2.15x2.25___Plano_de_Detalle_No._A_168" localSheetId="6">#REF!</definedName>
    <definedName name="PV_1___2.15x2.25___Plano_de_Detalle_No._A_168" localSheetId="8">#REF!</definedName>
    <definedName name="PV_1___2.15x2.25___Plano_de_Detalle_No._A_168" localSheetId="10">#REF!</definedName>
    <definedName name="PV_1___2.15x2.25___Plano_de_Detalle_No._A_168" localSheetId="12">#REF!</definedName>
    <definedName name="PV_1___2.15x2.25___Plano_de_Detalle_No._A_168">#REF!</definedName>
    <definedName name="PV_2___2.15x2.1___Plano_de_Detalle_No._A_168" localSheetId="5">#REF!</definedName>
    <definedName name="PV_2___2.15x2.1___Plano_de_Detalle_No._A_168" localSheetId="7">#REF!</definedName>
    <definedName name="PV_2___2.15x2.1___Plano_de_Detalle_No._A_168" localSheetId="6">#REF!</definedName>
    <definedName name="PV_2___2.15x2.1___Plano_de_Detalle_No._A_168" localSheetId="8">#REF!</definedName>
    <definedName name="PV_2___2.15x2.1___Plano_de_Detalle_No._A_168" localSheetId="10">#REF!</definedName>
    <definedName name="PV_2___2.15x2.1___Plano_de_Detalle_No._A_168" localSheetId="12">#REF!</definedName>
    <definedName name="PV_2___2.15x2.1___Plano_de_Detalle_No._A_168">#REF!</definedName>
    <definedName name="PV_2´___2.15x2.175___Plano_de_Detalle_No._A_168" localSheetId="5">#REF!</definedName>
    <definedName name="PV_2´___2.15x2.175___Plano_de_Detalle_No._A_168" localSheetId="7">#REF!</definedName>
    <definedName name="PV_2´___2.15x2.175___Plano_de_Detalle_No._A_168" localSheetId="6">#REF!</definedName>
    <definedName name="PV_2´___2.15x2.175___Plano_de_Detalle_No._A_168" localSheetId="8">#REF!</definedName>
    <definedName name="PV_2´___2.15x2.175___Plano_de_Detalle_No._A_168" localSheetId="10">#REF!</definedName>
    <definedName name="PV_2´___2.15x2.175___Plano_de_Detalle_No._A_168" localSheetId="12">#REF!</definedName>
    <definedName name="PV_2´___2.15x2.175___Plano_de_Detalle_No._A_168">#REF!</definedName>
    <definedName name="PV_3___2.7x2.25___Plano_de_Detalle_No._A_168" localSheetId="5">#REF!</definedName>
    <definedName name="PV_3___2.7x2.25___Plano_de_Detalle_No._A_168" localSheetId="7">#REF!</definedName>
    <definedName name="PV_3___2.7x2.25___Plano_de_Detalle_No._A_168" localSheetId="6">#REF!</definedName>
    <definedName name="PV_3___2.7x2.25___Plano_de_Detalle_No._A_168" localSheetId="8">#REF!</definedName>
    <definedName name="PV_3___2.7x2.25___Plano_de_Detalle_No._A_168" localSheetId="10">#REF!</definedName>
    <definedName name="PV_3___2.7x2.25___Plano_de_Detalle_No._A_168" localSheetId="12">#REF!</definedName>
    <definedName name="PV_3___2.7x2.25___Plano_de_Detalle_No._A_168">#REF!</definedName>
    <definedName name="PV_4___2.7x6.6___Plano_de_Detalle_No._A_168" localSheetId="5">#REF!</definedName>
    <definedName name="PV_4___2.7x6.6___Plano_de_Detalle_No._A_168" localSheetId="7">#REF!</definedName>
    <definedName name="PV_4___2.7x6.6___Plano_de_Detalle_No._A_168" localSheetId="6">#REF!</definedName>
    <definedName name="PV_4___2.7x6.6___Plano_de_Detalle_No._A_168" localSheetId="8">#REF!</definedName>
    <definedName name="PV_4___2.7x6.6___Plano_de_Detalle_No._A_168" localSheetId="10">#REF!</definedName>
    <definedName name="PV_4___2.7x6.6___Plano_de_Detalle_No._A_168" localSheetId="12">#REF!</definedName>
    <definedName name="PV_4___2.7x6.6___Plano_de_Detalle_No._A_168">#REF!</definedName>
    <definedName name="PV_5___2.7x6.75___Plano_de_Detalle_No._A_169" localSheetId="5">#REF!</definedName>
    <definedName name="PV_5___2.7x6.75___Plano_de_Detalle_No._A_169" localSheetId="7">#REF!</definedName>
    <definedName name="PV_5___2.7x6.75___Plano_de_Detalle_No._A_169" localSheetId="6">#REF!</definedName>
    <definedName name="PV_5___2.7x6.75___Plano_de_Detalle_No._A_169" localSheetId="8">#REF!</definedName>
    <definedName name="PV_5___2.7x6.75___Plano_de_Detalle_No._A_169" localSheetId="10">#REF!</definedName>
    <definedName name="PV_5___2.7x6.75___Plano_de_Detalle_No._A_169" localSheetId="12">#REF!</definedName>
    <definedName name="PV_5___2.7x6.75___Plano_de_Detalle_No._A_169">#REF!</definedName>
    <definedName name="PVZ">VLOOKUP([2]PPTO!$F1,[2]APU!$G$1:$H$65536,2,FALSE)</definedName>
    <definedName name="Recebo_común" localSheetId="11">#REF!</definedName>
    <definedName name="Recebo_común" localSheetId="5">#REF!</definedName>
    <definedName name="Recebo_común" localSheetId="7">#REF!</definedName>
    <definedName name="Recebo_común" localSheetId="6">#REF!</definedName>
    <definedName name="Recebo_común" localSheetId="8">#REF!</definedName>
    <definedName name="Recebo_común" localSheetId="10">#REF!</definedName>
    <definedName name="Recebo_común" localSheetId="12">#REF!</definedName>
    <definedName name="Recebo_común" localSheetId="13">#REF!</definedName>
    <definedName name="Recebo_común">#REF!</definedName>
    <definedName name="registro_aparatos" localSheetId="11">#REF!</definedName>
    <definedName name="registro_aparatos" localSheetId="5">#REF!</definedName>
    <definedName name="registro_aparatos" localSheetId="7">#REF!</definedName>
    <definedName name="registro_aparatos" localSheetId="6">#REF!</definedName>
    <definedName name="registro_aparatos" localSheetId="8">#REF!</definedName>
    <definedName name="registro_aparatos" localSheetId="10">#REF!</definedName>
    <definedName name="registro_aparatos" localSheetId="12">#REF!</definedName>
    <definedName name="registro_aparatos" localSheetId="13">#REF!</definedName>
    <definedName name="registro_aparatos">#REF!</definedName>
    <definedName name="Registro_Toya_3_4" localSheetId="11">#REF!</definedName>
    <definedName name="Registro_Toya_3_4" localSheetId="5">#REF!</definedName>
    <definedName name="Registro_Toya_3_4" localSheetId="7">#REF!</definedName>
    <definedName name="Registro_Toya_3_4" localSheetId="6">#REF!</definedName>
    <definedName name="Registro_Toya_3_4" localSheetId="8">#REF!</definedName>
    <definedName name="Registro_Toya_3_4" localSheetId="10">#REF!</definedName>
    <definedName name="Registro_Toya_3_4" localSheetId="12">#REF!</definedName>
    <definedName name="Registro_Toya_3_4" localSheetId="13">#REF!</definedName>
    <definedName name="Registro_Toya_3_4">#REF!</definedName>
    <definedName name="Regulador_Trifasico_de_1_KVA" localSheetId="5">#REF!</definedName>
    <definedName name="Regulador_Trifasico_de_1_KVA" localSheetId="7">#REF!</definedName>
    <definedName name="Regulador_Trifasico_de_1_KVA" localSheetId="6">#REF!</definedName>
    <definedName name="Regulador_Trifasico_de_1_KVA" localSheetId="8">#REF!</definedName>
    <definedName name="Regulador_Trifasico_de_1_KVA" localSheetId="10">#REF!</definedName>
    <definedName name="Regulador_Trifasico_de_1_KVA" localSheetId="12">#REF!</definedName>
    <definedName name="Regulador_Trifasico_de_1_KVA">#REF!</definedName>
    <definedName name="Regulador_Trifasico_de_20_KVA" localSheetId="5">#REF!</definedName>
    <definedName name="Regulador_Trifasico_de_20_KVA" localSheetId="7">#REF!</definedName>
    <definedName name="Regulador_Trifasico_de_20_KVA" localSheetId="6">#REF!</definedName>
    <definedName name="Regulador_Trifasico_de_20_KVA" localSheetId="8">#REF!</definedName>
    <definedName name="Regulador_Trifasico_de_20_KVA" localSheetId="10">#REF!</definedName>
    <definedName name="Regulador_Trifasico_de_20_KVA" localSheetId="12">#REF!</definedName>
    <definedName name="Regulador_Trifasico_de_20_KVA">#REF!</definedName>
    <definedName name="Regulador_Trifasico_de_9_KVA" localSheetId="5">#REF!</definedName>
    <definedName name="Regulador_Trifasico_de_9_KVA" localSheetId="7">#REF!</definedName>
    <definedName name="Regulador_Trifasico_de_9_KVA" localSheetId="6">#REF!</definedName>
    <definedName name="Regulador_Trifasico_de_9_KVA" localSheetId="8">#REF!</definedName>
    <definedName name="Regulador_Trifasico_de_9_KVA" localSheetId="10">#REF!</definedName>
    <definedName name="Regulador_Trifasico_de_9_KVA" localSheetId="12">#REF!</definedName>
    <definedName name="Regulador_Trifasico_de_9_KVA">#REF!</definedName>
    <definedName name="Rejilla_sifón_S_4.5_x_3.5" localSheetId="5">#REF!</definedName>
    <definedName name="Rejilla_sifón_S_4.5_x_3.5" localSheetId="7">#REF!</definedName>
    <definedName name="Rejilla_sifón_S_4.5_x_3.5" localSheetId="6">#REF!</definedName>
    <definedName name="Rejilla_sifón_S_4.5_x_3.5" localSheetId="8">#REF!</definedName>
    <definedName name="Rejilla_sifón_S_4.5_x_3.5" localSheetId="10">#REF!</definedName>
    <definedName name="Rejilla_sifón_S_4.5_x_3.5" localSheetId="12">#REF!</definedName>
    <definedName name="Rejilla_sifón_S_4.5_x_3.5">#REF!</definedName>
    <definedName name="Rejilla_sosco" localSheetId="5">#REF!</definedName>
    <definedName name="Rejilla_sosco" localSheetId="7">#REF!</definedName>
    <definedName name="Rejilla_sosco" localSheetId="6">#REF!</definedName>
    <definedName name="Rejilla_sosco" localSheetId="8">#REF!</definedName>
    <definedName name="Rejilla_sosco" localSheetId="10">#REF!</definedName>
    <definedName name="Rejilla_sosco" localSheetId="12">#REF!</definedName>
    <definedName name="Rejilla_sosco">#REF!</definedName>
    <definedName name="Rejillas_prefabricadas_baños_y_circulaciones_0_10___0_15" localSheetId="5">#REF!</definedName>
    <definedName name="Rejillas_prefabricadas_baños_y_circulaciones_0_10___0_15" localSheetId="7">#REF!</definedName>
    <definedName name="Rejillas_prefabricadas_baños_y_circulaciones_0_10___0_15" localSheetId="6">#REF!</definedName>
    <definedName name="Rejillas_prefabricadas_baños_y_circulaciones_0_10___0_15" localSheetId="8">#REF!</definedName>
    <definedName name="Rejillas_prefabricadas_baños_y_circulaciones_0_10___0_15" localSheetId="10">#REF!</definedName>
    <definedName name="Rejillas_prefabricadas_baños_y_circulaciones_0_10___0_15" localSheetId="12">#REF!</definedName>
    <definedName name="Rejillas_prefabricadas_baños_y_circulaciones_0_10___0_15">#REF!</definedName>
    <definedName name="Remate_y_o_bordillo_cubiertas_0_10___0_20" localSheetId="5">#REF!</definedName>
    <definedName name="Remate_y_o_bordillo_cubiertas_0_10___0_20" localSheetId="7">#REF!</definedName>
    <definedName name="Remate_y_o_bordillo_cubiertas_0_10___0_20" localSheetId="6">#REF!</definedName>
    <definedName name="Remate_y_o_bordillo_cubiertas_0_10___0_20" localSheetId="8">#REF!</definedName>
    <definedName name="Remate_y_o_bordillo_cubiertas_0_10___0_20" localSheetId="10">#REF!</definedName>
    <definedName name="Remate_y_o_bordillo_cubiertas_0_10___0_20" localSheetId="12">#REF!</definedName>
    <definedName name="Remate_y_o_bordillo_cubiertas_0_10___0_20">#REF!</definedName>
    <definedName name="Remates_Laterales_y_Superiores_en_Aluzinc" localSheetId="5">#REF!</definedName>
    <definedName name="Remates_Laterales_y_Superiores_en_Aluzinc" localSheetId="7">#REF!</definedName>
    <definedName name="Remates_Laterales_y_Superiores_en_Aluzinc" localSheetId="6">#REF!</definedName>
    <definedName name="Remates_Laterales_y_Superiores_en_Aluzinc" localSheetId="8">#REF!</definedName>
    <definedName name="Remates_Laterales_y_Superiores_en_Aluzinc" localSheetId="10">#REF!</definedName>
    <definedName name="Remates_Laterales_y_Superiores_en_Aluzinc" localSheetId="12">#REF!</definedName>
    <definedName name="Remates_Laterales_y_Superiores_en_Aluzinc">#REF!</definedName>
    <definedName name="Remates_sillares_ventanas" localSheetId="5">#REF!</definedName>
    <definedName name="Remates_sillares_ventanas" localSheetId="7">#REF!</definedName>
    <definedName name="Remates_sillares_ventanas" localSheetId="6">#REF!</definedName>
    <definedName name="Remates_sillares_ventanas" localSheetId="8">#REF!</definedName>
    <definedName name="Remates_sillares_ventanas" localSheetId="10">#REF!</definedName>
    <definedName name="Remates_sillares_ventanas" localSheetId="12">#REF!</definedName>
    <definedName name="Remates_sillares_ventanas">#REF!</definedName>
    <definedName name="REP.CONTRATANTE" localSheetId="11">[12]VARIABLES!$C$11</definedName>
    <definedName name="REP.CONTRATANTE" localSheetId="12">[12]VARIABLES!$C$11</definedName>
    <definedName name="REP.CONTRATANTE" localSheetId="13">[12]VARIABLES!$C$11</definedName>
    <definedName name="REP.CONTRATANTE">[5]VARIABLES!$C$11</definedName>
    <definedName name="REP.CONTRATISTA" localSheetId="11">[12]VARIABLES!$C$10</definedName>
    <definedName name="REP.CONTRATISTA" localSheetId="12">[12]VARIABLES!$C$10</definedName>
    <definedName name="REP.CONTRATISTA" localSheetId="13">[12]VARIABLES!$C$10</definedName>
    <definedName name="REP.CONTRATISTA">[5]VARIABLES!$C$10</definedName>
    <definedName name="Reparaciones_en_PVC_A.LL._2" localSheetId="11">#REF!</definedName>
    <definedName name="Reparaciones_en_PVC_A.LL._2" localSheetId="5">#REF!</definedName>
    <definedName name="Reparaciones_en_PVC_A.LL._2" localSheetId="7">#REF!</definedName>
    <definedName name="Reparaciones_en_PVC_A.LL._2" localSheetId="6">#REF!</definedName>
    <definedName name="Reparaciones_en_PVC_A.LL._2" localSheetId="8">#REF!</definedName>
    <definedName name="Reparaciones_en_PVC_A.LL._2" localSheetId="10">#REF!</definedName>
    <definedName name="Reparaciones_en_PVC_A.LL._2" localSheetId="12">#REF!</definedName>
    <definedName name="Reparaciones_en_PVC_A.LL._2" localSheetId="13">#REF!</definedName>
    <definedName name="Reparaciones_en_PVC_A.LL._2">#REF!</definedName>
    <definedName name="Reparaciones_en_PVC_A.LL._3" localSheetId="11">#REF!</definedName>
    <definedName name="Reparaciones_en_PVC_A.LL._3" localSheetId="5">#REF!</definedName>
    <definedName name="Reparaciones_en_PVC_A.LL._3" localSheetId="7">#REF!</definedName>
    <definedName name="Reparaciones_en_PVC_A.LL._3" localSheetId="6">#REF!</definedName>
    <definedName name="Reparaciones_en_PVC_A.LL._3" localSheetId="8">#REF!</definedName>
    <definedName name="Reparaciones_en_PVC_A.LL._3" localSheetId="10">#REF!</definedName>
    <definedName name="Reparaciones_en_PVC_A.LL._3" localSheetId="12">#REF!</definedName>
    <definedName name="Reparaciones_en_PVC_A.LL._3" localSheetId="13">#REF!</definedName>
    <definedName name="Reparaciones_en_PVC_A.LL._3">#REF!</definedName>
    <definedName name="Reparaciones_en_PVC_A.LL._4" localSheetId="11">#REF!</definedName>
    <definedName name="Reparaciones_en_PVC_A.LL._4" localSheetId="5">#REF!</definedName>
    <definedName name="Reparaciones_en_PVC_A.LL._4" localSheetId="7">#REF!</definedName>
    <definedName name="Reparaciones_en_PVC_A.LL._4" localSheetId="6">#REF!</definedName>
    <definedName name="Reparaciones_en_PVC_A.LL._4" localSheetId="8">#REF!</definedName>
    <definedName name="Reparaciones_en_PVC_A.LL._4" localSheetId="10">#REF!</definedName>
    <definedName name="Reparaciones_en_PVC_A.LL._4" localSheetId="12">#REF!</definedName>
    <definedName name="Reparaciones_en_PVC_A.LL._4" localSheetId="13">#REF!</definedName>
    <definedName name="Reparaciones_en_PVC_A.LL._4">#REF!</definedName>
    <definedName name="Reparaciones_en_PVC_P_1" localSheetId="5">#REF!</definedName>
    <definedName name="Reparaciones_en_PVC_P_1" localSheetId="7">#REF!</definedName>
    <definedName name="Reparaciones_en_PVC_P_1" localSheetId="6">#REF!</definedName>
    <definedName name="Reparaciones_en_PVC_P_1" localSheetId="8">#REF!</definedName>
    <definedName name="Reparaciones_en_PVC_P_1" localSheetId="10">#REF!</definedName>
    <definedName name="Reparaciones_en_PVC_P_1" localSheetId="12">#REF!</definedName>
    <definedName name="Reparaciones_en_PVC_P_1">#REF!</definedName>
    <definedName name="Reparaciones_en_PVC_P_1_1_2" localSheetId="5">#REF!</definedName>
    <definedName name="Reparaciones_en_PVC_P_1_1_2" localSheetId="7">#REF!</definedName>
    <definedName name="Reparaciones_en_PVC_P_1_1_2" localSheetId="6">#REF!</definedName>
    <definedName name="Reparaciones_en_PVC_P_1_1_2" localSheetId="8">#REF!</definedName>
    <definedName name="Reparaciones_en_PVC_P_1_1_2" localSheetId="10">#REF!</definedName>
    <definedName name="Reparaciones_en_PVC_P_1_1_2" localSheetId="12">#REF!</definedName>
    <definedName name="Reparaciones_en_PVC_P_1_1_2">#REF!</definedName>
    <definedName name="Reparaciones_en_PVC_P_1_1_4" localSheetId="5">#REF!</definedName>
    <definedName name="Reparaciones_en_PVC_P_1_1_4" localSheetId="7">#REF!</definedName>
    <definedName name="Reparaciones_en_PVC_P_1_1_4" localSheetId="6">#REF!</definedName>
    <definedName name="Reparaciones_en_PVC_P_1_1_4" localSheetId="8">#REF!</definedName>
    <definedName name="Reparaciones_en_PVC_P_1_1_4" localSheetId="10">#REF!</definedName>
    <definedName name="Reparaciones_en_PVC_P_1_1_4" localSheetId="12">#REF!</definedName>
    <definedName name="Reparaciones_en_PVC_P_1_1_4">#REF!</definedName>
    <definedName name="Reparaciones_en_PVC_P_1_2" localSheetId="5">#REF!</definedName>
    <definedName name="Reparaciones_en_PVC_P_1_2" localSheetId="7">#REF!</definedName>
    <definedName name="Reparaciones_en_PVC_P_1_2" localSheetId="6">#REF!</definedName>
    <definedName name="Reparaciones_en_PVC_P_1_2" localSheetId="8">#REF!</definedName>
    <definedName name="Reparaciones_en_PVC_P_1_2" localSheetId="10">#REF!</definedName>
    <definedName name="Reparaciones_en_PVC_P_1_2" localSheetId="12">#REF!</definedName>
    <definedName name="Reparaciones_en_PVC_P_1_2">#REF!</definedName>
    <definedName name="Reparaciones_en_PVC_P_3_4" localSheetId="5">#REF!</definedName>
    <definedName name="Reparaciones_en_PVC_P_3_4" localSheetId="7">#REF!</definedName>
    <definedName name="Reparaciones_en_PVC_P_3_4" localSheetId="6">#REF!</definedName>
    <definedName name="Reparaciones_en_PVC_P_3_4" localSheetId="8">#REF!</definedName>
    <definedName name="Reparaciones_en_PVC_P_3_4" localSheetId="10">#REF!</definedName>
    <definedName name="Reparaciones_en_PVC_P_3_4" localSheetId="12">#REF!</definedName>
    <definedName name="Reparaciones_en_PVC_P_3_4">#REF!</definedName>
    <definedName name="Reparaciones_en_PVC_S_2" localSheetId="5">#REF!</definedName>
    <definedName name="Reparaciones_en_PVC_S_2" localSheetId="7">#REF!</definedName>
    <definedName name="Reparaciones_en_PVC_S_2" localSheetId="6">#REF!</definedName>
    <definedName name="Reparaciones_en_PVC_S_2" localSheetId="8">#REF!</definedName>
    <definedName name="Reparaciones_en_PVC_S_2" localSheetId="10">#REF!</definedName>
    <definedName name="Reparaciones_en_PVC_S_2" localSheetId="12">#REF!</definedName>
    <definedName name="Reparaciones_en_PVC_S_2">#REF!</definedName>
    <definedName name="Reparaciones_en_PVC_S_3" localSheetId="5">#REF!</definedName>
    <definedName name="Reparaciones_en_PVC_S_3" localSheetId="7">#REF!</definedName>
    <definedName name="Reparaciones_en_PVC_S_3" localSheetId="6">#REF!</definedName>
    <definedName name="Reparaciones_en_PVC_S_3" localSheetId="8">#REF!</definedName>
    <definedName name="Reparaciones_en_PVC_S_3" localSheetId="10">#REF!</definedName>
    <definedName name="Reparaciones_en_PVC_S_3" localSheetId="12">#REF!</definedName>
    <definedName name="Reparaciones_en_PVC_S_3">#REF!</definedName>
    <definedName name="Reparaciones_en_PVC_S_4" localSheetId="5">#REF!</definedName>
    <definedName name="Reparaciones_en_PVC_S_4" localSheetId="7">#REF!</definedName>
    <definedName name="Reparaciones_en_PVC_S_4" localSheetId="6">#REF!</definedName>
    <definedName name="Reparaciones_en_PVC_S_4" localSheetId="8">#REF!</definedName>
    <definedName name="Reparaciones_en_PVC_S_4" localSheetId="10">#REF!</definedName>
    <definedName name="Reparaciones_en_PVC_S_4" localSheetId="12">#REF!</definedName>
    <definedName name="Reparaciones_en_PVC_S_4">#REF!</definedName>
    <definedName name="Repisa_Ordinario" localSheetId="5">#REF!</definedName>
    <definedName name="Repisa_Ordinario" localSheetId="7">#REF!</definedName>
    <definedName name="Repisa_Ordinario" localSheetId="6">#REF!</definedName>
    <definedName name="Repisa_Ordinario" localSheetId="8">#REF!</definedName>
    <definedName name="Repisa_Ordinario" localSheetId="10">#REF!</definedName>
    <definedName name="Repisa_Ordinario" localSheetId="12">#REF!</definedName>
    <definedName name="Repisa_Ordinario">#REF!</definedName>
    <definedName name="Retro_excavadora" localSheetId="5">#REF!</definedName>
    <definedName name="Retro_excavadora" localSheetId="7">#REF!</definedName>
    <definedName name="Retro_excavadora" localSheetId="6">#REF!</definedName>
    <definedName name="Retro_excavadora" localSheetId="8">#REF!</definedName>
    <definedName name="Retro_excavadora" localSheetId="10">#REF!</definedName>
    <definedName name="Retro_excavadora" localSheetId="12">#REF!</definedName>
    <definedName name="Retro_excavadora">#REF!</definedName>
    <definedName name="SA">SUMIF([2]PPTO!$B$1:$B$65536,[2]PPTO!$B2,[2]PPTO!A$1:A$65536)</definedName>
    <definedName name="Salida_de_Barrera_Fotoelectrica" localSheetId="11">#REF!</definedName>
    <definedName name="Salida_de_Barrera_Fotoelectrica" localSheetId="5">#REF!</definedName>
    <definedName name="Salida_de_Barrera_Fotoelectrica" localSheetId="7">#REF!</definedName>
    <definedName name="Salida_de_Barrera_Fotoelectrica" localSheetId="6">#REF!</definedName>
    <definedName name="Salida_de_Barrera_Fotoelectrica" localSheetId="8">#REF!</definedName>
    <definedName name="Salida_de_Barrera_Fotoelectrica" localSheetId="10">#REF!</definedName>
    <definedName name="Salida_de_Barrera_Fotoelectrica" localSheetId="12">#REF!</definedName>
    <definedName name="Salida_de_Barrera_Fotoelectrica" localSheetId="13">#REF!</definedName>
    <definedName name="Salida_de_Barrera_Fotoelectrica">#REF!</definedName>
    <definedName name="Salida_de_Datos_1XRJ45__Cat_5___Incluye_toma_cajas__Faceplate_y_Accesorios" localSheetId="11">#REF!</definedName>
    <definedName name="Salida_de_Datos_1XRJ45__Cat_5___Incluye_toma_cajas__Faceplate_y_Accesorios" localSheetId="5">#REF!</definedName>
    <definedName name="Salida_de_Datos_1XRJ45__Cat_5___Incluye_toma_cajas__Faceplate_y_Accesorios" localSheetId="7">#REF!</definedName>
    <definedName name="Salida_de_Datos_1XRJ45__Cat_5___Incluye_toma_cajas__Faceplate_y_Accesorios" localSheetId="6">#REF!</definedName>
    <definedName name="Salida_de_Datos_1XRJ45__Cat_5___Incluye_toma_cajas__Faceplate_y_Accesorios" localSheetId="8">#REF!</definedName>
    <definedName name="Salida_de_Datos_1XRJ45__Cat_5___Incluye_toma_cajas__Faceplate_y_Accesorios" localSheetId="10">#REF!</definedName>
    <definedName name="Salida_de_Datos_1XRJ45__Cat_5___Incluye_toma_cajas__Faceplate_y_Accesorios" localSheetId="12">#REF!</definedName>
    <definedName name="Salida_de_Datos_1XRJ45__Cat_5___Incluye_toma_cajas__Faceplate_y_Accesorios" localSheetId="13">#REF!</definedName>
    <definedName name="Salida_de_Datos_1XRJ45__Cat_5___Incluye_toma_cajas__Faceplate_y_Accesorios">#REF!</definedName>
    <definedName name="Salida_de_Sensor_de_Movimiento" localSheetId="11">#REF!</definedName>
    <definedName name="Salida_de_Sensor_de_Movimiento" localSheetId="5">#REF!</definedName>
    <definedName name="Salida_de_Sensor_de_Movimiento" localSheetId="7">#REF!</definedName>
    <definedName name="Salida_de_Sensor_de_Movimiento" localSheetId="6">#REF!</definedName>
    <definedName name="Salida_de_Sensor_de_Movimiento" localSheetId="8">#REF!</definedName>
    <definedName name="Salida_de_Sensor_de_Movimiento" localSheetId="10">#REF!</definedName>
    <definedName name="Salida_de_Sensor_de_Movimiento" localSheetId="12">#REF!</definedName>
    <definedName name="Salida_de_Sensor_de_Movimiento" localSheetId="13">#REF!</definedName>
    <definedName name="Salida_de_Sensor_de_Movimiento">#REF!</definedName>
    <definedName name="Salida_de_Sonido__Incluye_Toma__Cajas_y_Conductor_para_Sonido" localSheetId="5">#REF!</definedName>
    <definedName name="Salida_de_Sonido__Incluye_Toma__Cajas_y_Conductor_para_Sonido" localSheetId="7">#REF!</definedName>
    <definedName name="Salida_de_Sonido__Incluye_Toma__Cajas_y_Conductor_para_Sonido" localSheetId="6">#REF!</definedName>
    <definedName name="Salida_de_Sonido__Incluye_Toma__Cajas_y_Conductor_para_Sonido" localSheetId="8">#REF!</definedName>
    <definedName name="Salida_de_Sonido__Incluye_Toma__Cajas_y_Conductor_para_Sonido" localSheetId="10">#REF!</definedName>
    <definedName name="Salida_de_Sonido__Incluye_Toma__Cajas_y_Conductor_para_Sonido" localSheetId="12">#REF!</definedName>
    <definedName name="Salida_de_Sonido__Incluye_Toma__Cajas_y_Conductor_para_Sonido">#REF!</definedName>
    <definedName name="Salida_de_Toma_Telefonica_Plug_Americano_Doble_RJ45_4_Hilos" localSheetId="5">#REF!</definedName>
    <definedName name="Salida_de_Toma_Telefonica_Plug_Americano_Doble_RJ45_4_Hilos" localSheetId="7">#REF!</definedName>
    <definedName name="Salida_de_Toma_Telefonica_Plug_Americano_Doble_RJ45_4_Hilos" localSheetId="6">#REF!</definedName>
    <definedName name="Salida_de_Toma_Telefonica_Plug_Americano_Doble_RJ45_4_Hilos" localSheetId="8">#REF!</definedName>
    <definedName name="Salida_de_Toma_Telefonica_Plug_Americano_Doble_RJ45_4_Hilos" localSheetId="10">#REF!</definedName>
    <definedName name="Salida_de_Toma_Telefonica_Plug_Americano_Doble_RJ45_4_Hilos" localSheetId="12">#REF!</definedName>
    <definedName name="Salida_de_Toma_Telefonica_Plug_Americano_Doble_RJ45_4_Hilos">#REF!</definedName>
    <definedName name="Salida_para_Microfono__Incluye_Toma__Cajas_y_Conductor_para_Sonido" localSheetId="5">#REF!</definedName>
    <definedName name="Salida_para_Microfono__Incluye_Toma__Cajas_y_Conductor_para_Sonido" localSheetId="7">#REF!</definedName>
    <definedName name="Salida_para_Microfono__Incluye_Toma__Cajas_y_Conductor_para_Sonido" localSheetId="6">#REF!</definedName>
    <definedName name="Salida_para_Microfono__Incluye_Toma__Cajas_y_Conductor_para_Sonido" localSheetId="8">#REF!</definedName>
    <definedName name="Salida_para_Microfono__Incluye_Toma__Cajas_y_Conductor_para_Sonido" localSheetId="10">#REF!</definedName>
    <definedName name="Salida_para_Microfono__Incluye_Toma__Cajas_y_Conductor_para_Sonido" localSheetId="12">#REF!</definedName>
    <definedName name="Salida_para_Microfono__Incluye_Toma__Cajas_y_Conductor_para_Sonido">#REF!</definedName>
    <definedName name="Salidas_de_Alumbrado_en_Tuberia_PVC" localSheetId="5">#REF!</definedName>
    <definedName name="Salidas_de_Alumbrado_en_Tuberia_PVC" localSheetId="7">#REF!</definedName>
    <definedName name="Salidas_de_Alumbrado_en_Tuberia_PVC" localSheetId="6">#REF!</definedName>
    <definedName name="Salidas_de_Alumbrado_en_Tuberia_PVC" localSheetId="8">#REF!</definedName>
    <definedName name="Salidas_de_Alumbrado_en_Tuberia_PVC" localSheetId="10">#REF!</definedName>
    <definedName name="Salidas_de_Alumbrado_en_Tuberia_PVC" localSheetId="12">#REF!</definedName>
    <definedName name="Salidas_de_Alumbrado_en_Tuberia_PVC">#REF!</definedName>
    <definedName name="Salidas_de_Alumbrado_Luminarias_Tipo_Wall_Pack__y_Metal_Halide_en_T._PVC" localSheetId="5">#REF!</definedName>
    <definedName name="Salidas_de_Alumbrado_Luminarias_Tipo_Wall_Pack__y_Metal_Halide_en_T._PVC" localSheetId="7">#REF!</definedName>
    <definedName name="Salidas_de_Alumbrado_Luminarias_Tipo_Wall_Pack__y_Metal_Halide_en_T._PVC" localSheetId="6">#REF!</definedName>
    <definedName name="Salidas_de_Alumbrado_Luminarias_Tipo_Wall_Pack__y_Metal_Halide_en_T._PVC" localSheetId="8">#REF!</definedName>
    <definedName name="Salidas_de_Alumbrado_Luminarias_Tipo_Wall_Pack__y_Metal_Halide_en_T._PVC" localSheetId="10">#REF!</definedName>
    <definedName name="Salidas_de_Alumbrado_Luminarias_Tipo_Wall_Pack__y_Metal_Halide_en_T._PVC" localSheetId="12">#REF!</definedName>
    <definedName name="Salidas_de_Alumbrado_Luminarias_Tipo_Wall_Pack__y_Metal_Halide_en_T._PVC">#REF!</definedName>
    <definedName name="Salidas_de_Tomacorriente_Monofasicas_Normales_15_A__120_V__5_15R" localSheetId="5">#REF!</definedName>
    <definedName name="Salidas_de_Tomacorriente_Monofasicas_Normales_15_A__120_V__5_15R" localSheetId="7">#REF!</definedName>
    <definedName name="Salidas_de_Tomacorriente_Monofasicas_Normales_15_A__120_V__5_15R" localSheetId="6">#REF!</definedName>
    <definedName name="Salidas_de_Tomacorriente_Monofasicas_Normales_15_A__120_V__5_15R" localSheetId="8">#REF!</definedName>
    <definedName name="Salidas_de_Tomacorriente_Monofasicas_Normales_15_A__120_V__5_15R" localSheetId="10">#REF!</definedName>
    <definedName name="Salidas_de_Tomacorriente_Monofasicas_Normales_15_A__120_V__5_15R" localSheetId="12">#REF!</definedName>
    <definedName name="Salidas_de_Tomacorriente_Monofasicas_Normales_15_A__120_V__5_15R">#REF!</definedName>
    <definedName name="Salidas_de_Tomacorriente_Monofasicas_Reguladas_15_A__120_V__5_15R" localSheetId="5">#REF!</definedName>
    <definedName name="Salidas_de_Tomacorriente_Monofasicas_Reguladas_15_A__120_V__5_15R" localSheetId="7">#REF!</definedName>
    <definedName name="Salidas_de_Tomacorriente_Monofasicas_Reguladas_15_A__120_V__5_15R" localSheetId="6">#REF!</definedName>
    <definedName name="Salidas_de_Tomacorriente_Monofasicas_Reguladas_15_A__120_V__5_15R" localSheetId="8">#REF!</definedName>
    <definedName name="Salidas_de_Tomacorriente_Monofasicas_Reguladas_15_A__120_V__5_15R" localSheetId="10">#REF!</definedName>
    <definedName name="Salidas_de_Tomacorriente_Monofasicas_Reguladas_15_A__120_V__5_15R" localSheetId="12">#REF!</definedName>
    <definedName name="Salidas_de_Tomacorriente_Monofasicas_Reguladas_15_A__120_V__5_15R">#REF!</definedName>
    <definedName name="Salidas_de_Tomacorriente_Trifasica_30_A__220_V" localSheetId="5">#REF!</definedName>
    <definedName name="Salidas_de_Tomacorriente_Trifasica_30_A__220_V" localSheetId="7">#REF!</definedName>
    <definedName name="Salidas_de_Tomacorriente_Trifasica_30_A__220_V" localSheetId="6">#REF!</definedName>
    <definedName name="Salidas_de_Tomacorriente_Trifasica_30_A__220_V" localSheetId="8">#REF!</definedName>
    <definedName name="Salidas_de_Tomacorriente_Trifasica_30_A__220_V" localSheetId="10">#REF!</definedName>
    <definedName name="Salidas_de_Tomacorriente_Trifasica_30_A__220_V" localSheetId="12">#REF!</definedName>
    <definedName name="Salidas_de_Tomacorriente_Trifasica_30_A__220_V">#REF!</definedName>
    <definedName name="Salidas_de_TV__Incluye_Toma_y_Cajas" localSheetId="5">#REF!</definedName>
    <definedName name="Salidas_de_TV__Incluye_Toma_y_Cajas" localSheetId="7">#REF!</definedName>
    <definedName name="Salidas_de_TV__Incluye_Toma_y_Cajas" localSheetId="6">#REF!</definedName>
    <definedName name="Salidas_de_TV__Incluye_Toma_y_Cajas" localSheetId="8">#REF!</definedName>
    <definedName name="Salidas_de_TV__Incluye_Toma_y_Cajas" localSheetId="10">#REF!</definedName>
    <definedName name="Salidas_de_TV__Incluye_Toma_y_Cajas" localSheetId="12">#REF!</definedName>
    <definedName name="Salidas_de_TV__Incluye_Toma_y_Cajas">#REF!</definedName>
    <definedName name="Sangregado_2.00_m" localSheetId="5">#REF!</definedName>
    <definedName name="Sangregado_2.00_m" localSheetId="7">#REF!</definedName>
    <definedName name="Sangregado_2.00_m" localSheetId="6">#REF!</definedName>
    <definedName name="Sangregado_2.00_m" localSheetId="8">#REF!</definedName>
    <definedName name="Sangregado_2.00_m" localSheetId="10">#REF!</definedName>
    <definedName name="Sangregado_2.00_m" localSheetId="12">#REF!</definedName>
    <definedName name="Sangregado_2.00_m">#REF!</definedName>
    <definedName name="Sanitario_de_fluxometro_blanco_Corona." localSheetId="5">#REF!</definedName>
    <definedName name="Sanitario_de_fluxometro_blanco_Corona." localSheetId="7">#REF!</definedName>
    <definedName name="Sanitario_de_fluxometro_blanco_Corona." localSheetId="6">#REF!</definedName>
    <definedName name="Sanitario_de_fluxometro_blanco_Corona." localSheetId="8">#REF!</definedName>
    <definedName name="Sanitario_de_fluxometro_blanco_Corona." localSheetId="10">#REF!</definedName>
    <definedName name="Sanitario_de_fluxometro_blanco_Corona." localSheetId="12">#REF!</definedName>
    <definedName name="Sanitario_de_fluxometro_blanco_Corona.">#REF!</definedName>
    <definedName name="sanitario_porcelana_blanco" localSheetId="5">#REF!</definedName>
    <definedName name="sanitario_porcelana_blanco" localSheetId="7">#REF!</definedName>
    <definedName name="sanitario_porcelana_blanco" localSheetId="6">#REF!</definedName>
    <definedName name="sanitario_porcelana_blanco" localSheetId="8">#REF!</definedName>
    <definedName name="sanitario_porcelana_blanco" localSheetId="10">#REF!</definedName>
    <definedName name="sanitario_porcelana_blanco" localSheetId="12">#REF!</definedName>
    <definedName name="sanitario_porcelana_blanco">#REF!</definedName>
    <definedName name="Sanitario_Stilo_Ref._30535_100" localSheetId="5">#REF!</definedName>
    <definedName name="Sanitario_Stilo_Ref._30535_100" localSheetId="7">#REF!</definedName>
    <definedName name="Sanitario_Stilo_Ref._30535_100" localSheetId="6">#REF!</definedName>
    <definedName name="Sanitario_Stilo_Ref._30535_100" localSheetId="8">#REF!</definedName>
    <definedName name="Sanitario_Stilo_Ref._30535_100" localSheetId="10">#REF!</definedName>
    <definedName name="Sanitario_Stilo_Ref._30535_100" localSheetId="12">#REF!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11">#REF!</definedName>
    <definedName name="Seccionador_de_Maniobras_de_17.5_KV_630_A" localSheetId="5">#REF!</definedName>
    <definedName name="Seccionador_de_Maniobras_de_17.5_KV_630_A" localSheetId="7">#REF!</definedName>
    <definedName name="Seccionador_de_Maniobras_de_17.5_KV_630_A" localSheetId="6">#REF!</definedName>
    <definedName name="Seccionador_de_Maniobras_de_17.5_KV_630_A" localSheetId="8">#REF!</definedName>
    <definedName name="Seccionador_de_Maniobras_de_17.5_KV_630_A" localSheetId="10">#REF!</definedName>
    <definedName name="Seccionador_de_Maniobras_de_17.5_KV_630_A" localSheetId="12">#REF!</definedName>
    <definedName name="Seccionador_de_Maniobras_de_17.5_KV_630_A" localSheetId="13">#REF!</definedName>
    <definedName name="Seccionador_de_Maniobras_de_17.5_KV_630_A">#REF!</definedName>
    <definedName name="Seguetas" localSheetId="11">#REF!</definedName>
    <definedName name="Seguetas" localSheetId="5">#REF!</definedName>
    <definedName name="Seguetas" localSheetId="7">#REF!</definedName>
    <definedName name="Seguetas" localSheetId="6">#REF!</definedName>
    <definedName name="Seguetas" localSheetId="8">#REF!</definedName>
    <definedName name="Seguetas" localSheetId="10">#REF!</definedName>
    <definedName name="Seguetas" localSheetId="12">#REF!</definedName>
    <definedName name="Seguetas" localSheetId="13">#REF!</definedName>
    <definedName name="Seguetas">#REF!</definedName>
    <definedName name="Servicio_de_Volqueta" localSheetId="11">#REF!</definedName>
    <definedName name="Servicio_de_Volqueta" localSheetId="5">#REF!</definedName>
    <definedName name="Servicio_de_Volqueta" localSheetId="7">#REF!</definedName>
    <definedName name="Servicio_de_Volqueta" localSheetId="6">#REF!</definedName>
    <definedName name="Servicio_de_Volqueta" localSheetId="8">#REF!</definedName>
    <definedName name="Servicio_de_Volqueta" localSheetId="10">#REF!</definedName>
    <definedName name="Servicio_de_Volqueta" localSheetId="12">#REF!</definedName>
    <definedName name="Servicio_de_Volqueta" localSheetId="13">#REF!</definedName>
    <definedName name="Servicio_de_Volqueta">#REF!</definedName>
    <definedName name="Siembra_por_Unidad" localSheetId="5">#REF!</definedName>
    <definedName name="Siembra_por_Unidad" localSheetId="7">#REF!</definedName>
    <definedName name="Siembra_por_Unidad" localSheetId="6">#REF!</definedName>
    <definedName name="Siembra_por_Unidad" localSheetId="8">#REF!</definedName>
    <definedName name="Siembra_por_Unidad" localSheetId="10">#REF!</definedName>
    <definedName name="Siembra_por_Unidad" localSheetId="12">#REF!</definedName>
    <definedName name="Siembra_por_Unidad">#REF!</definedName>
    <definedName name="Sifón_c_x_c_sanitario_2" localSheetId="5">#REF!</definedName>
    <definedName name="Sifón_c_x_c_sanitario_2" localSheetId="7">#REF!</definedName>
    <definedName name="Sifón_c_x_c_sanitario_2" localSheetId="6">#REF!</definedName>
    <definedName name="Sifón_c_x_c_sanitario_2" localSheetId="8">#REF!</definedName>
    <definedName name="Sifón_c_x_c_sanitario_2" localSheetId="10">#REF!</definedName>
    <definedName name="Sifón_c_x_c_sanitario_2" localSheetId="12">#REF!</definedName>
    <definedName name="Sifón_c_x_c_sanitario_2">#REF!</definedName>
    <definedName name="Sifón_c_x_c_sanitario_3" localSheetId="5">#REF!</definedName>
    <definedName name="Sifón_c_x_c_sanitario_3" localSheetId="7">#REF!</definedName>
    <definedName name="Sifón_c_x_c_sanitario_3" localSheetId="6">#REF!</definedName>
    <definedName name="Sifón_c_x_c_sanitario_3" localSheetId="8">#REF!</definedName>
    <definedName name="Sifón_c_x_c_sanitario_3" localSheetId="10">#REF!</definedName>
    <definedName name="Sifón_c_x_c_sanitario_3" localSheetId="12">#REF!</definedName>
    <definedName name="Sifón_c_x_c_sanitario_3">#REF!</definedName>
    <definedName name="Sifón_c_x_c_sanitario_4" localSheetId="5">#REF!</definedName>
    <definedName name="Sifón_c_x_c_sanitario_4" localSheetId="7">#REF!</definedName>
    <definedName name="Sifón_c_x_c_sanitario_4" localSheetId="6">#REF!</definedName>
    <definedName name="Sifón_c_x_c_sanitario_4" localSheetId="8">#REF!</definedName>
    <definedName name="Sifón_c_x_c_sanitario_4" localSheetId="10">#REF!</definedName>
    <definedName name="Sifón_c_x_c_sanitario_4" localSheetId="12">#REF!</definedName>
    <definedName name="Sifón_c_x_c_sanitario_4">#REF!</definedName>
    <definedName name="Sifón_c_x_c_sanitario_6" localSheetId="5">#REF!</definedName>
    <definedName name="Sifón_c_x_c_sanitario_6" localSheetId="7">#REF!</definedName>
    <definedName name="Sifón_c_x_c_sanitario_6" localSheetId="6">#REF!</definedName>
    <definedName name="Sifón_c_x_c_sanitario_6" localSheetId="8">#REF!</definedName>
    <definedName name="Sifón_c_x_c_sanitario_6" localSheetId="10">#REF!</definedName>
    <definedName name="Sifón_c_x_c_sanitario_6" localSheetId="12">#REF!</definedName>
    <definedName name="Sifón_c_x_c_sanitario_6">#REF!</definedName>
    <definedName name="Sifon_en_P_Ref._93510_000_000" localSheetId="5">#REF!</definedName>
    <definedName name="Sifon_en_P_Ref._93510_000_000" localSheetId="7">#REF!</definedName>
    <definedName name="Sifon_en_P_Ref._93510_000_000" localSheetId="6">#REF!</definedName>
    <definedName name="Sifon_en_P_Ref._93510_000_000" localSheetId="8">#REF!</definedName>
    <definedName name="Sifon_en_P_Ref._93510_000_000" localSheetId="10">#REF!</definedName>
    <definedName name="Sifon_en_P_Ref._93510_000_000" localSheetId="12">#REF!</definedName>
    <definedName name="Sifon_en_P_Ref._93510_000_000">#REF!</definedName>
    <definedName name="Sifón_sanitario_P.V.C._3" localSheetId="5">#REF!</definedName>
    <definedName name="Sifón_sanitario_P.V.C._3" localSheetId="7">#REF!</definedName>
    <definedName name="Sifón_sanitario_P.V.C._3" localSheetId="6">#REF!</definedName>
    <definedName name="Sifón_sanitario_P.V.C._3" localSheetId="8">#REF!</definedName>
    <definedName name="Sifón_sanitario_P.V.C._3" localSheetId="10">#REF!</definedName>
    <definedName name="Sifón_sanitario_P.V.C._3" localSheetId="12">#REF!</definedName>
    <definedName name="Sifón_sanitario_P.V.C._3">#REF!</definedName>
    <definedName name="sifones_cromados" localSheetId="5">#REF!</definedName>
    <definedName name="sifones_cromados" localSheetId="7">#REF!</definedName>
    <definedName name="sifones_cromados" localSheetId="6">#REF!</definedName>
    <definedName name="sifones_cromados" localSheetId="8">#REF!</definedName>
    <definedName name="sifones_cromados" localSheetId="10">#REF!</definedName>
    <definedName name="sifones_cromados" localSheetId="12">#REF!</definedName>
    <definedName name="sifones_cromados">#REF!</definedName>
    <definedName name="Sika_impermeabilizante_integral" localSheetId="5">#REF!</definedName>
    <definedName name="Sika_impermeabilizante_integral" localSheetId="7">#REF!</definedName>
    <definedName name="Sika_impermeabilizante_integral" localSheetId="6">#REF!</definedName>
    <definedName name="Sika_impermeabilizante_integral" localSheetId="8">#REF!</definedName>
    <definedName name="Sika_impermeabilizante_integral" localSheetId="10">#REF!</definedName>
    <definedName name="Sika_impermeabilizante_integral" localSheetId="12">#REF!</definedName>
    <definedName name="Sika_impermeabilizante_integral">#REF!</definedName>
    <definedName name="Sika_transparente" localSheetId="5">#REF!</definedName>
    <definedName name="Sika_transparente" localSheetId="7">#REF!</definedName>
    <definedName name="Sika_transparente" localSheetId="6">#REF!</definedName>
    <definedName name="Sika_transparente" localSheetId="8">#REF!</definedName>
    <definedName name="Sika_transparente" localSheetId="10">#REF!</definedName>
    <definedName name="Sika_transparente" localSheetId="12">#REF!</definedName>
    <definedName name="Sika_transparente">#REF!</definedName>
    <definedName name="Silletería_Tandem." localSheetId="5">#REF!</definedName>
    <definedName name="Silletería_Tandem." localSheetId="7">#REF!</definedName>
    <definedName name="Silletería_Tandem." localSheetId="6">#REF!</definedName>
    <definedName name="Silletería_Tandem." localSheetId="8">#REF!</definedName>
    <definedName name="Silletería_Tandem." localSheetId="10">#REF!</definedName>
    <definedName name="Silletería_Tandem." localSheetId="12">#REF!</definedName>
    <definedName name="Silletería_Tandem.">#REF!</definedName>
    <definedName name="Soldadura_de_estaño_para_cobre" localSheetId="5">#REF!</definedName>
    <definedName name="Soldadura_de_estaño_para_cobre" localSheetId="7">#REF!</definedName>
    <definedName name="Soldadura_de_estaño_para_cobre" localSheetId="6">#REF!</definedName>
    <definedName name="Soldadura_de_estaño_para_cobre" localSheetId="8">#REF!</definedName>
    <definedName name="Soldadura_de_estaño_para_cobre" localSheetId="10">#REF!</definedName>
    <definedName name="Soldadura_de_estaño_para_cobre" localSheetId="12">#REF!</definedName>
    <definedName name="Soldadura_de_estaño_para_cobre">#REF!</definedName>
    <definedName name="Soldadura_eléctrica_004___323" localSheetId="5">#REF!</definedName>
    <definedName name="Soldadura_eléctrica_004___323" localSheetId="7">#REF!</definedName>
    <definedName name="Soldadura_eléctrica_004___323" localSheetId="6">#REF!</definedName>
    <definedName name="Soldadura_eléctrica_004___323" localSheetId="8">#REF!</definedName>
    <definedName name="Soldadura_eléctrica_004___323" localSheetId="10">#REF!</definedName>
    <definedName name="Soldadura_eléctrica_004___323" localSheetId="12">#REF!</definedName>
    <definedName name="Soldadura_eléctrica_004___323">#REF!</definedName>
    <definedName name="Soldadura_estaño_para_cobre" localSheetId="5">#REF!</definedName>
    <definedName name="Soldadura_estaño_para_cobre" localSheetId="7">#REF!</definedName>
    <definedName name="Soldadura_estaño_para_cobre" localSheetId="6">#REF!</definedName>
    <definedName name="Soldadura_estaño_para_cobre" localSheetId="8">#REF!</definedName>
    <definedName name="Soldadura_estaño_para_cobre" localSheetId="10">#REF!</definedName>
    <definedName name="Soldadura_estaño_para_cobre" localSheetId="12">#REF!</definedName>
    <definedName name="Soldadura_estaño_para_cobre">#REF!</definedName>
    <definedName name="Soldadura_liquida_P.V.C._3_4" localSheetId="5">#REF!</definedName>
    <definedName name="Soldadura_liquida_P.V.C._3_4" localSheetId="7">#REF!</definedName>
    <definedName name="Soldadura_liquida_P.V.C._3_4" localSheetId="6">#REF!</definedName>
    <definedName name="Soldadura_liquida_P.V.C._3_4" localSheetId="8">#REF!</definedName>
    <definedName name="Soldadura_liquida_P.V.C._3_4" localSheetId="10">#REF!</definedName>
    <definedName name="Soldadura_liquida_P.V.C._3_4" localSheetId="12">#REF!</definedName>
    <definedName name="Soldadura_liquida_P.V.C._3_4">#REF!</definedName>
    <definedName name="Soldadura_P.V.C._liquida_1_4" localSheetId="5">#REF!</definedName>
    <definedName name="Soldadura_P.V.C._liquida_1_4" localSheetId="7">#REF!</definedName>
    <definedName name="Soldadura_P.V.C._liquida_1_4" localSheetId="6">#REF!</definedName>
    <definedName name="Soldadura_P.V.C._liquida_1_4" localSheetId="8">#REF!</definedName>
    <definedName name="Soldadura_P.V.C._liquida_1_4" localSheetId="10">#REF!</definedName>
    <definedName name="Soldadura_P.V.C._liquida_1_4" localSheetId="12">#REF!</definedName>
    <definedName name="Soldadura_P.V.C._liquida_1_4">#REF!</definedName>
    <definedName name="Soldadura_SP___13_1_8" localSheetId="5">#REF!</definedName>
    <definedName name="Soldadura_SP___13_1_8" localSheetId="7">#REF!</definedName>
    <definedName name="Soldadura_SP___13_1_8" localSheetId="6">#REF!</definedName>
    <definedName name="Soldadura_SP___13_1_8" localSheetId="8">#REF!</definedName>
    <definedName name="Soldadura_SP___13_1_8" localSheetId="10">#REF!</definedName>
    <definedName name="Soldadura_SP___13_1_8" localSheetId="12">#REF!</definedName>
    <definedName name="Soldadura_SP___13_1_8">#REF!</definedName>
    <definedName name="Soporte_Colgante_Tipo_Clevis_de_1_2__a_1_1_2" localSheetId="5">#REF!</definedName>
    <definedName name="Soporte_Colgante_Tipo_Clevis_de_1_2__a_1_1_2" localSheetId="7">#REF!</definedName>
    <definedName name="Soporte_Colgante_Tipo_Clevis_de_1_2__a_1_1_2" localSheetId="6">#REF!</definedName>
    <definedName name="Soporte_Colgante_Tipo_Clevis_de_1_2__a_1_1_2" localSheetId="8">#REF!</definedName>
    <definedName name="Soporte_Colgante_Tipo_Clevis_de_1_2__a_1_1_2" localSheetId="10">#REF!</definedName>
    <definedName name="Soporte_Colgante_Tipo_Clevis_de_1_2__a_1_1_2" localSheetId="12">#REF!</definedName>
    <definedName name="Soporte_Colgante_Tipo_Clevis_de_1_2__a_1_1_2">#REF!</definedName>
    <definedName name="Soporte_Colgante_Tipo_Clevis_de_2__a_4" localSheetId="5">#REF!</definedName>
    <definedName name="Soporte_Colgante_Tipo_Clevis_de_2__a_4" localSheetId="7">#REF!</definedName>
    <definedName name="Soporte_Colgante_Tipo_Clevis_de_2__a_4" localSheetId="6">#REF!</definedName>
    <definedName name="Soporte_Colgante_Tipo_Clevis_de_2__a_4" localSheetId="8">#REF!</definedName>
    <definedName name="Soporte_Colgante_Tipo_Clevis_de_2__a_4" localSheetId="10">#REF!</definedName>
    <definedName name="Soporte_Colgante_Tipo_Clevis_de_2__a_4" localSheetId="12">#REF!</definedName>
    <definedName name="Soporte_Colgante_Tipo_Clevis_de_2__a_4">#REF!</definedName>
    <definedName name="Soporte_Colgante_Tipo_Clevis_de_6" localSheetId="5">#REF!</definedName>
    <definedName name="Soporte_Colgante_Tipo_Clevis_de_6" localSheetId="7">#REF!</definedName>
    <definedName name="Soporte_Colgante_Tipo_Clevis_de_6" localSheetId="6">#REF!</definedName>
    <definedName name="Soporte_Colgante_Tipo_Clevis_de_6" localSheetId="8">#REF!</definedName>
    <definedName name="Soporte_Colgante_Tipo_Clevis_de_6" localSheetId="10">#REF!</definedName>
    <definedName name="Soporte_Colgante_Tipo_Clevis_de_6" localSheetId="12">#REF!</definedName>
    <definedName name="Soporte_Colgante_Tipo_Clevis_de_6">#REF!</definedName>
    <definedName name="Sprinkler_PENDENT_57_y_68_grados" localSheetId="5">#REF!</definedName>
    <definedName name="Sprinkler_PENDENT_57_y_68_grados" localSheetId="7">#REF!</definedName>
    <definedName name="Sprinkler_PENDENT_57_y_68_grados" localSheetId="6">#REF!</definedName>
    <definedName name="Sprinkler_PENDENT_57_y_68_grados" localSheetId="8">#REF!</definedName>
    <definedName name="Sprinkler_PENDENT_57_y_68_grados" localSheetId="10">#REF!</definedName>
    <definedName name="Sprinkler_PENDENT_57_y_68_grados" localSheetId="12">#REF!</definedName>
    <definedName name="Sprinkler_PENDENT_57_y_68_grados">#REF!</definedName>
    <definedName name="SS" localSheetId="5">#REF!</definedName>
    <definedName name="SS" localSheetId="7">#REF!</definedName>
    <definedName name="SS" localSheetId="6">#REF!</definedName>
    <definedName name="SS" localSheetId="8">#REF!</definedName>
    <definedName name="SS" localSheetId="10">#REF!</definedName>
    <definedName name="SS">#REF!</definedName>
    <definedName name="Strip_Telefonico_de_30_Pares__Caja_Metalica_de_50x50x20_cm." localSheetId="5">#REF!</definedName>
    <definedName name="Strip_Telefonico_de_30_Pares__Caja_Metalica_de_50x50x20_cm." localSheetId="7">#REF!</definedName>
    <definedName name="Strip_Telefonico_de_30_Pares__Caja_Metalica_de_50x50x20_cm." localSheetId="6">#REF!</definedName>
    <definedName name="Strip_Telefonico_de_30_Pares__Caja_Metalica_de_50x50x20_cm." localSheetId="8">#REF!</definedName>
    <definedName name="Strip_Telefonico_de_30_Pares__Caja_Metalica_de_50x50x20_cm." localSheetId="10">#REF!</definedName>
    <definedName name="Strip_Telefonico_de_30_Pares__Caja_Metalica_de_50x50x20_cm." localSheetId="12">#REF!</definedName>
    <definedName name="Strip_Telefonico_de_30_Pares__Caja_Metalica_de_50x50x20_cm.">#REF!</definedName>
    <definedName name="Sub_Contrato_a_Todo_Costo_Alfombra" localSheetId="5">#REF!</definedName>
    <definedName name="Sub_Contrato_a_Todo_Costo_Alfombra" localSheetId="7">#REF!</definedName>
    <definedName name="Sub_Contrato_a_Todo_Costo_Alfombra" localSheetId="6">#REF!</definedName>
    <definedName name="Sub_Contrato_a_Todo_Costo_Alfombra" localSheetId="8">#REF!</definedName>
    <definedName name="Sub_Contrato_a_Todo_Costo_Alfombra" localSheetId="10">#REF!</definedName>
    <definedName name="Sub_Contrato_a_Todo_Costo_Alfombra" localSheetId="12">#REF!</definedName>
    <definedName name="Sub_Contrato_a_Todo_Costo_Alfombra">#REF!</definedName>
    <definedName name="Sub_Contrato_a_Todo_Costo_Cielo_Raso" localSheetId="5">#REF!</definedName>
    <definedName name="Sub_Contrato_a_Todo_Costo_Cielo_Raso" localSheetId="7">#REF!</definedName>
    <definedName name="Sub_Contrato_a_Todo_Costo_Cielo_Raso" localSheetId="6">#REF!</definedName>
    <definedName name="Sub_Contrato_a_Todo_Costo_Cielo_Raso" localSheetId="8">#REF!</definedName>
    <definedName name="Sub_Contrato_a_Todo_Costo_Cielo_Raso" localSheetId="10">#REF!</definedName>
    <definedName name="Sub_Contrato_a_Todo_Costo_Cielo_Raso" localSheetId="12">#REF!</definedName>
    <definedName name="Sub_Contrato_a_Todo_Costo_Cielo_Raso">#REF!</definedName>
    <definedName name="Subestacion_Tipo_Pedestal_225_Kva__11400_208_120V_60Hz_D_Y5_N._CTS_523" localSheetId="5">#REF!</definedName>
    <definedName name="Subestacion_Tipo_Pedestal_225_Kva__11400_208_120V_60Hz_D_Y5_N._CTS_523" localSheetId="7">#REF!</definedName>
    <definedName name="Subestacion_Tipo_Pedestal_225_Kva__11400_208_120V_60Hz_D_Y5_N._CTS_523" localSheetId="6">#REF!</definedName>
    <definedName name="Subestacion_Tipo_Pedestal_225_Kva__11400_208_120V_60Hz_D_Y5_N._CTS_523" localSheetId="8">#REF!</definedName>
    <definedName name="Subestacion_Tipo_Pedestal_225_Kva__11400_208_120V_60Hz_D_Y5_N._CTS_523" localSheetId="10">#REF!</definedName>
    <definedName name="Subestacion_Tipo_Pedestal_225_Kva__11400_208_120V_60Hz_D_Y5_N._CTS_523" localSheetId="12">#REF!</definedName>
    <definedName name="Subestacion_Tipo_Pedestal_225_Kva__11400_208_120V_60Hz_D_Y5_N._CTS_523">#REF!</definedName>
    <definedName name="Suministro__Transporte__Instalacion_Canalizacion_de_80x40__N._CODENSA" localSheetId="5">#REF!</definedName>
    <definedName name="Suministro__Transporte__Instalacion_Canalizacion_de_80x40__N._CODENSA" localSheetId="7">#REF!</definedName>
    <definedName name="Suministro__Transporte__Instalacion_Canalizacion_de_80x40__N._CODENSA" localSheetId="6">#REF!</definedName>
    <definedName name="Suministro__Transporte__Instalacion_Canalizacion_de_80x40__N._CODENSA" localSheetId="8">#REF!</definedName>
    <definedName name="Suministro__Transporte__Instalacion_Canalizacion_de_80x40__N._CODENSA" localSheetId="10">#REF!</definedName>
    <definedName name="Suministro__Transporte__Instalacion_Canalizacion_de_80x40__N._CODENSA" localSheetId="12">#REF!</definedName>
    <definedName name="Suministro__Transporte__Instalacion_Canalizacion_de_80x40__N._CODENSA">#REF!</definedName>
    <definedName name="Suministro__Transporte_e_Instalacion_de_Postes_de_Concreto_12_m_Tipo_AP" localSheetId="5">#REF!</definedName>
    <definedName name="Suministro__Transporte_e_Instalacion_de_Postes_de_Concreto_12_m_Tipo_AP" localSheetId="7">#REF!</definedName>
    <definedName name="Suministro__Transporte_e_Instalacion_de_Postes_de_Concreto_12_m_Tipo_AP" localSheetId="6">#REF!</definedName>
    <definedName name="Suministro__Transporte_e_Instalacion_de_Postes_de_Concreto_12_m_Tipo_AP" localSheetId="8">#REF!</definedName>
    <definedName name="Suministro__Transporte_e_Instalacion_de_Postes_de_Concreto_12_m_Tipo_AP" localSheetId="10">#REF!</definedName>
    <definedName name="Suministro__Transporte_e_Instalacion_de_Postes_de_Concreto_12_m_Tipo_AP" localSheetId="12">#REF!</definedName>
    <definedName name="Suministro__Transporte_e_Instalacion_de_Postes_de_Concreto_12_m_Tipo_AP">#REF!</definedName>
    <definedName name="Suministro__Transporte_e_Instalacion_de_Postes_Metalicos_de_9_m" localSheetId="5">#REF!</definedName>
    <definedName name="Suministro__Transporte_e_Instalacion_de_Postes_Metalicos_de_9_m" localSheetId="7">#REF!</definedName>
    <definedName name="Suministro__Transporte_e_Instalacion_de_Postes_Metalicos_de_9_m" localSheetId="6">#REF!</definedName>
    <definedName name="Suministro__Transporte_e_Instalacion_de_Postes_Metalicos_de_9_m" localSheetId="8">#REF!</definedName>
    <definedName name="Suministro__Transporte_e_Instalacion_de_Postes_Metalicos_de_9_m" localSheetId="10">#REF!</definedName>
    <definedName name="Suministro__Transporte_e_Instalacion_de_Postes_Metalicos_de_9_m" localSheetId="12">#REF!</definedName>
    <definedName name="Suministro__Transporte_e_Instalacion_de_Postes_Metalicos_de_9_m">#REF!</definedName>
    <definedName name="Tabla_burra_30" localSheetId="5">#REF!</definedName>
    <definedName name="Tabla_burra_30" localSheetId="7">#REF!</definedName>
    <definedName name="Tabla_burra_30" localSheetId="6">#REF!</definedName>
    <definedName name="Tabla_burra_30" localSheetId="8">#REF!</definedName>
    <definedName name="Tabla_burra_30" localSheetId="10">#REF!</definedName>
    <definedName name="Tabla_burra_30">#REF!</definedName>
    <definedName name="Tabla_Burra_Cedro_Macho_28_cm." localSheetId="5">#REF!</definedName>
    <definedName name="Tabla_Burra_Cedro_Macho_28_cm." localSheetId="7">#REF!</definedName>
    <definedName name="Tabla_Burra_Cedro_Macho_28_cm." localSheetId="6">#REF!</definedName>
    <definedName name="Tabla_Burra_Cedro_Macho_28_cm." localSheetId="8">#REF!</definedName>
    <definedName name="Tabla_Burra_Cedro_Macho_28_cm." localSheetId="10">#REF!</definedName>
    <definedName name="Tabla_Burra_Cedro_Macho_28_cm.">#REF!</definedName>
    <definedName name="Tabla_Burra_Ordinario_25" localSheetId="5">#REF!</definedName>
    <definedName name="Tabla_Burra_Ordinario_25" localSheetId="7">#REF!</definedName>
    <definedName name="Tabla_Burra_Ordinario_25" localSheetId="6">#REF!</definedName>
    <definedName name="Tabla_Burra_Ordinario_25" localSheetId="8">#REF!</definedName>
    <definedName name="Tabla_Burra_Ordinario_25" localSheetId="10">#REF!</definedName>
    <definedName name="Tabla_Burra_Ordinario_25">#REF!</definedName>
    <definedName name="tabla_chapa_10" localSheetId="5">#REF!</definedName>
    <definedName name="tabla_chapa_10" localSheetId="7">#REF!</definedName>
    <definedName name="tabla_chapa_10" localSheetId="6">#REF!</definedName>
    <definedName name="tabla_chapa_10" localSheetId="8">#REF!</definedName>
    <definedName name="tabla_chapa_10" localSheetId="10">#REF!</definedName>
    <definedName name="tabla_chapa_10" localSheetId="12">#REF!</definedName>
    <definedName name="tabla_chapa_10">#REF!</definedName>
    <definedName name="Tabla_chapa_ordinario_30_cm." localSheetId="5">#REF!</definedName>
    <definedName name="Tabla_chapa_ordinario_30_cm." localSheetId="7">#REF!</definedName>
    <definedName name="Tabla_chapa_ordinario_30_cm." localSheetId="6">#REF!</definedName>
    <definedName name="Tabla_chapa_ordinario_30_cm." localSheetId="8">#REF!</definedName>
    <definedName name="Tabla_chapa_ordinario_30_cm." localSheetId="10">#REF!</definedName>
    <definedName name="Tabla_chapa_ordinario_30_cm." localSheetId="12">#REF!</definedName>
    <definedName name="Tabla_chapa_ordinario_30_cm.">#REF!</definedName>
    <definedName name="Tablero_Control_Alumbrado_1_contactores_Trifasicos_20A__3_interruptores_de_codillo_15A" localSheetId="5">#REF!</definedName>
    <definedName name="Tablero_Control_Alumbrado_1_contactores_Trifasicos_20A__3_interruptores_de_codillo_15A" localSheetId="7">#REF!</definedName>
    <definedName name="Tablero_Control_Alumbrado_1_contactores_Trifasicos_20A__3_interruptores_de_codillo_15A" localSheetId="6">#REF!</definedName>
    <definedName name="Tablero_Control_Alumbrado_1_contactores_Trifasicos_20A__3_interruptores_de_codillo_15A" localSheetId="8">#REF!</definedName>
    <definedName name="Tablero_Control_Alumbrado_1_contactores_Trifasicos_20A__3_interruptores_de_codillo_15A" localSheetId="10">#REF!</definedName>
    <definedName name="Tablero_Control_Alumbrado_1_contactores_Trifasicos_20A__3_interruptores_de_codillo_15A" localSheetId="12">#REF!</definedName>
    <definedName name="Tablero_Control_Alumbrado_1_contactores_Trifasicos_20A__3_interruptores_de_codillo_15A">#REF!</definedName>
    <definedName name="Tablero_Control_Alumbrado_10_contactores_Trifasicos_20A" localSheetId="5">#REF!</definedName>
    <definedName name="Tablero_Control_Alumbrado_10_contactores_Trifasicos_20A" localSheetId="7">#REF!</definedName>
    <definedName name="Tablero_Control_Alumbrado_10_contactores_Trifasicos_20A" localSheetId="6">#REF!</definedName>
    <definedName name="Tablero_Control_Alumbrado_10_contactores_Trifasicos_20A" localSheetId="8">#REF!</definedName>
    <definedName name="Tablero_Control_Alumbrado_10_contactores_Trifasicos_20A" localSheetId="10">#REF!</definedName>
    <definedName name="Tablero_Control_Alumbrado_10_contactores_Trifasicos_20A" localSheetId="12">#REF!</definedName>
    <definedName name="Tablero_Control_Alumbrado_10_contactores_Trifasicos_20A">#REF!</definedName>
    <definedName name="Tablero_Control_Alumbrado_10_contactores_Trifasicos_20A__16_interruptores_de_codillo_15A" localSheetId="5">#REF!</definedName>
    <definedName name="Tablero_Control_Alumbrado_10_contactores_Trifasicos_20A__16_interruptores_de_codillo_15A" localSheetId="7">#REF!</definedName>
    <definedName name="Tablero_Control_Alumbrado_10_contactores_Trifasicos_20A__16_interruptores_de_codillo_15A" localSheetId="6">#REF!</definedName>
    <definedName name="Tablero_Control_Alumbrado_10_contactores_Trifasicos_20A__16_interruptores_de_codillo_15A" localSheetId="8">#REF!</definedName>
    <definedName name="Tablero_Control_Alumbrado_10_contactores_Trifasicos_20A__16_interruptores_de_codillo_15A" localSheetId="10">#REF!</definedName>
    <definedName name="Tablero_Control_Alumbrado_10_contactores_Trifasicos_20A__16_interruptores_de_codillo_15A" localSheetId="12">#REF!</definedName>
    <definedName name="Tablero_Control_Alumbrado_10_contactores_Trifasicos_20A__16_interruptores_de_codillo_15A">#REF!</definedName>
    <definedName name="Tablero_Control_Alumbrado_2_contactores_Trifasicos_20A__5_interruptores_de_codillo_15A" localSheetId="5">#REF!</definedName>
    <definedName name="Tablero_Control_Alumbrado_2_contactores_Trifasicos_20A__5_interruptores_de_codillo_15A" localSheetId="7">#REF!</definedName>
    <definedName name="Tablero_Control_Alumbrado_2_contactores_Trifasicos_20A__5_interruptores_de_codillo_15A" localSheetId="6">#REF!</definedName>
    <definedName name="Tablero_Control_Alumbrado_2_contactores_Trifasicos_20A__5_interruptores_de_codillo_15A" localSheetId="8">#REF!</definedName>
    <definedName name="Tablero_Control_Alumbrado_2_contactores_Trifasicos_20A__5_interruptores_de_codillo_15A" localSheetId="10">#REF!</definedName>
    <definedName name="Tablero_Control_Alumbrado_2_contactores_Trifasicos_20A__5_interruptores_de_codillo_15A" localSheetId="12">#REF!</definedName>
    <definedName name="Tablero_Control_Alumbrado_2_contactores_Trifasicos_20A__5_interruptores_de_codillo_15A">#REF!</definedName>
    <definedName name="Tablero_Control_Alumbrado_6_contactores_Trifasicos_20A__7_interruptores_de_codillo_15A" localSheetId="5">#REF!</definedName>
    <definedName name="Tablero_Control_Alumbrado_6_contactores_Trifasicos_20A__7_interruptores_de_codillo_15A" localSheetId="7">#REF!</definedName>
    <definedName name="Tablero_Control_Alumbrado_6_contactores_Trifasicos_20A__7_interruptores_de_codillo_15A" localSheetId="6">#REF!</definedName>
    <definedName name="Tablero_Control_Alumbrado_6_contactores_Trifasicos_20A__7_interruptores_de_codillo_15A" localSheetId="8">#REF!</definedName>
    <definedName name="Tablero_Control_Alumbrado_6_contactores_Trifasicos_20A__7_interruptores_de_codillo_15A" localSheetId="10">#REF!</definedName>
    <definedName name="Tablero_Control_Alumbrado_6_contactores_Trifasicos_20A__7_interruptores_de_codillo_15A" localSheetId="12">#REF!</definedName>
    <definedName name="Tablero_Control_Alumbrado_6_contactores_Trifasicos_20A__7_interruptores_de_codillo_15A">#REF!</definedName>
    <definedName name="Tablero_Control_Alumbrado_7_contactores_Trifasicos_20A__8_interruptores_de_codillo_15A" localSheetId="5">#REF!</definedName>
    <definedName name="Tablero_Control_Alumbrado_7_contactores_Trifasicos_20A__8_interruptores_de_codillo_15A" localSheetId="7">#REF!</definedName>
    <definedName name="Tablero_Control_Alumbrado_7_contactores_Trifasicos_20A__8_interruptores_de_codillo_15A" localSheetId="6">#REF!</definedName>
    <definedName name="Tablero_Control_Alumbrado_7_contactores_Trifasicos_20A__8_interruptores_de_codillo_15A" localSheetId="8">#REF!</definedName>
    <definedName name="Tablero_Control_Alumbrado_7_contactores_Trifasicos_20A__8_interruptores_de_codillo_15A" localSheetId="10">#REF!</definedName>
    <definedName name="Tablero_Control_Alumbrado_7_contactores_Trifasicos_20A__8_interruptores_de_codillo_15A" localSheetId="12">#REF!</definedName>
    <definedName name="Tablero_Control_Alumbrado_7_contactores_Trifasicos_20A__8_interruptores_de_codillo_15A">#REF!</definedName>
    <definedName name="Tablero_Dist._T_NP1_1__T_NP2_3__T_NP1_9_Trifasico_CON_Espacio_Totalizador_30_Circ._5_Hilos_220V" localSheetId="5">#REF!</definedName>
    <definedName name="Tablero_Dist._T_NP1_1__T_NP2_3__T_NP1_9_Trifasico_CON_Espacio_Totalizador_30_Circ._5_Hilos_220V" localSheetId="7">#REF!</definedName>
    <definedName name="Tablero_Dist._T_NP1_1__T_NP2_3__T_NP1_9_Trifasico_CON_Espacio_Totalizador_30_Circ._5_Hilos_220V" localSheetId="6">#REF!</definedName>
    <definedName name="Tablero_Dist._T_NP1_1__T_NP2_3__T_NP1_9_Trifasico_CON_Espacio_Totalizador_30_Circ._5_Hilos_220V" localSheetId="8">#REF!</definedName>
    <definedName name="Tablero_Dist._T_NP1_1__T_NP2_3__T_NP1_9_Trifasico_CON_Espacio_Totalizador_30_Circ._5_Hilos_220V" localSheetId="10">#REF!</definedName>
    <definedName name="Tablero_Dist._T_NP1_1__T_NP2_3__T_NP1_9_Trifasico_CON_Espacio_Totalizador_30_Circ._5_Hilos_220V" localSheetId="12">#REF!</definedName>
    <definedName name="Tablero_Dist._T_NP1_1__T_NP2_3__T_NP1_9_Trifasico_CON_Espacio_Totalizador_30_Circ._5_Hilos_220V">#REF!</definedName>
    <definedName name="Tablero_Dist._T_NP1_11_Trifasico_SIN_Espacio_Totalizador_12_Circuitos_5_Hilos_220V" localSheetId="5">#REF!</definedName>
    <definedName name="Tablero_Dist._T_NP1_11_Trifasico_SIN_Espacio_Totalizador_12_Circuitos_5_Hilos_220V" localSheetId="7">#REF!</definedName>
    <definedName name="Tablero_Dist._T_NP1_11_Trifasico_SIN_Espacio_Totalizador_12_Circuitos_5_Hilos_220V" localSheetId="6">#REF!</definedName>
    <definedName name="Tablero_Dist._T_NP1_11_Trifasico_SIN_Espacio_Totalizador_12_Circuitos_5_Hilos_220V" localSheetId="8">#REF!</definedName>
    <definedName name="Tablero_Dist._T_NP1_11_Trifasico_SIN_Espacio_Totalizador_12_Circuitos_5_Hilos_220V" localSheetId="10">#REF!</definedName>
    <definedName name="Tablero_Dist._T_NP1_11_Trifasico_SIN_Espacio_Totalizador_12_Circuitos_5_Hilos_220V" localSheetId="12">#REF!</definedName>
    <definedName name="Tablero_Dist._T_NP1_11_Trifasico_SIN_Espacio_Totalizador_12_Circuitos_5_Hilos_220V">#REF!</definedName>
    <definedName name="Tablero_Dist._T_NP1_2_Trifasico_CON_Espacio_Totalizador_42_Circ._5_Hilos_220V" localSheetId="5">#REF!</definedName>
    <definedName name="Tablero_Dist._T_NP1_2_Trifasico_CON_Espacio_Totalizador_42_Circ._5_Hilos_220V" localSheetId="7">#REF!</definedName>
    <definedName name="Tablero_Dist._T_NP1_2_Trifasico_CON_Espacio_Totalizador_42_Circ._5_Hilos_220V" localSheetId="6">#REF!</definedName>
    <definedName name="Tablero_Dist._T_NP1_2_Trifasico_CON_Espacio_Totalizador_42_Circ._5_Hilos_220V" localSheetId="8">#REF!</definedName>
    <definedName name="Tablero_Dist._T_NP1_2_Trifasico_CON_Espacio_Totalizador_42_Circ._5_Hilos_220V" localSheetId="10">#REF!</definedName>
    <definedName name="Tablero_Dist._T_NP1_2_Trifasico_CON_Espacio_Totalizador_42_Circ._5_Hilos_220V" localSheetId="12">#REF!</definedName>
    <definedName name="Tablero_Dist._T_NP1_2_Trifasico_CON_Espacio_Totalizador_42_Circ._5_Hilos_220V">#REF!</definedName>
    <definedName name="Tablero_Dist._T_NP1_5__T_NP1_7_Trifasico_CON_Espacio_Totalizador_35_Circ._5_Hilos_220V" localSheetId="5">#REF!</definedName>
    <definedName name="Tablero_Dist._T_NP1_5__T_NP1_7_Trifasico_CON_Espacio_Totalizador_35_Circ._5_Hilos_220V" localSheetId="7">#REF!</definedName>
    <definedName name="Tablero_Dist._T_NP1_5__T_NP1_7_Trifasico_CON_Espacio_Totalizador_35_Circ._5_Hilos_220V" localSheetId="6">#REF!</definedName>
    <definedName name="Tablero_Dist._T_NP1_5__T_NP1_7_Trifasico_CON_Espacio_Totalizador_35_Circ._5_Hilos_220V" localSheetId="8">#REF!</definedName>
    <definedName name="Tablero_Dist._T_NP1_5__T_NP1_7_Trifasico_CON_Espacio_Totalizador_35_Circ._5_Hilos_220V" localSheetId="10">#REF!</definedName>
    <definedName name="Tablero_Dist._T_NP1_5__T_NP1_7_Trifasico_CON_Espacio_Totalizador_35_Circ._5_Hilos_220V" localSheetId="12">#REF!</definedName>
    <definedName name="Tablero_Dist._T_NP1_5__T_NP1_7_Trifasico_CON_Espacio_Totalizador_35_Circ._5_Hilos_220V">#REF!</definedName>
    <definedName name="Tablero_Dist._T_REG_1_Trifasico_CON_Espacio_Totalizador_12_Circ._5_Hilos_220V" localSheetId="5">#REF!</definedName>
    <definedName name="Tablero_Dist._T_REG_1_Trifasico_CON_Espacio_Totalizador_12_Circ._5_Hilos_220V" localSheetId="7">#REF!</definedName>
    <definedName name="Tablero_Dist._T_REG_1_Trifasico_CON_Espacio_Totalizador_12_Circ._5_Hilos_220V" localSheetId="6">#REF!</definedName>
    <definedName name="Tablero_Dist._T_REG_1_Trifasico_CON_Espacio_Totalizador_12_Circ._5_Hilos_220V" localSheetId="8">#REF!</definedName>
    <definedName name="Tablero_Dist._T_REG_1_Trifasico_CON_Espacio_Totalizador_12_Circ._5_Hilos_220V" localSheetId="10">#REF!</definedName>
    <definedName name="Tablero_Dist._T_REG_1_Trifasico_CON_Espacio_Totalizador_12_Circ._5_Hilos_220V" localSheetId="12">#REF!</definedName>
    <definedName name="Tablero_Dist._T_REG_1_Trifasico_CON_Espacio_Totalizador_12_Circ._5_Hilos_220V">#REF!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 localSheetId="7">#REF!</definedName>
    <definedName name="Tablero_Dist._T_REG_2__T_REG_5__T_NP2_1__T_NP2_6__T_NP1_3_Trifasico_CON_Espacio_Totalizador_18_Circ._5_Hilos_220V" localSheetId="6">#REF!</definedName>
    <definedName name="Tablero_Dist._T_REG_2__T_REG_5__T_NP2_1__T_NP2_6__T_NP1_3_Trifasico_CON_Espacio_Totalizador_18_Circ._5_Hilos_220V" localSheetId="8">#REF!</definedName>
    <definedName name="Tablero_Dist._T_REG_2__T_REG_5__T_NP2_1__T_NP2_6__T_NP1_3_Trifasico_CON_Espacio_Totalizador_18_Circ._5_Hilos_220V" localSheetId="10">#REF!</definedName>
    <definedName name="Tablero_Dist._T_REG_2__T_REG_5__T_NP2_1__T_NP2_6__T_NP1_3_Trifasico_CON_Espacio_Totalizador_18_Circ._5_Hilos_220V" localSheetId="12">#REF!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 localSheetId="7">#REF!</definedName>
    <definedName name="Tablero_Dist._T_REG_3__T_NP1_10__T_NP2_5__T_NP1_9__T_NP_1_8T_NP1_4__T_NP2_4__T_NP2_2_Trifasico_CON_Espacio_Totalizador_24_Circ._5_Hilos_220V" localSheetId="6">#REF!</definedName>
    <definedName name="Tablero_Dist._T_REG_3__T_NP1_10__T_NP2_5__T_NP1_9__T_NP_1_8T_NP1_4__T_NP2_4__T_NP2_2_Trifasico_CON_Espacio_Totalizador_24_Circ._5_Hilos_220V" localSheetId="8">#REF!</definedName>
    <definedName name="Tablero_Dist._T_REG_3__T_NP1_10__T_NP2_5__T_NP1_9__T_NP_1_8T_NP1_4__T_NP2_4__T_NP2_2_Trifasico_CON_Espacio_Totalizador_24_Circ._5_Hilos_220V" localSheetId="10">#REF!</definedName>
    <definedName name="Tablero_Dist._T_REG_3__T_NP1_10__T_NP2_5__T_NP1_9__T_NP_1_8T_NP1_4__T_NP2_4__T_NP2_2_Trifasico_CON_Espacio_Totalizador_24_Circ._5_Hilos_220V" localSheetId="12">#REF!</definedName>
    <definedName name="Tablero_Dist._T_REG_3__T_NP1_10__T_NP2_5__T_NP1_9__T_NP_1_8T_NP1_4__T_NP2_4__T_NP2_2_Trifasico_CON_Espacio_Totalizador_24_Circ._5_Hilos_220V">#REF!</definedName>
    <definedName name="Tablex_Pizano_9mm_Cerramiento" localSheetId="5">#REF!</definedName>
    <definedName name="Tablex_Pizano_9mm_Cerramiento" localSheetId="7">#REF!</definedName>
    <definedName name="Tablex_Pizano_9mm_Cerramiento" localSheetId="6">#REF!</definedName>
    <definedName name="Tablex_Pizano_9mm_Cerramiento" localSheetId="8">#REF!</definedName>
    <definedName name="Tablex_Pizano_9mm_Cerramiento" localSheetId="10">#REF!</definedName>
    <definedName name="Tablex_Pizano_9mm_Cerramiento" localSheetId="12">#REF!</definedName>
    <definedName name="Tablex_Pizano_9mm_Cerramiento">#REF!</definedName>
    <definedName name="Taco_Termo_magnético_Unipolar_HQP_30A" localSheetId="5">#REF!</definedName>
    <definedName name="Taco_Termo_magnético_Unipolar_HQP_30A" localSheetId="7">#REF!</definedName>
    <definedName name="Taco_Termo_magnético_Unipolar_HQP_30A" localSheetId="6">#REF!</definedName>
    <definedName name="Taco_Termo_magnético_Unipolar_HQP_30A" localSheetId="8">#REF!</definedName>
    <definedName name="Taco_Termo_magnético_Unipolar_HQP_30A" localSheetId="10">#REF!</definedName>
    <definedName name="Taco_Termo_magnético_Unipolar_HQP_30A" localSheetId="12">#REF!</definedName>
    <definedName name="Taco_Termo_magnético_Unipolar_HQP_30A">#REF!</definedName>
    <definedName name="Tanques_Hidro_Acumuladores" localSheetId="5">#REF!</definedName>
    <definedName name="Tanques_Hidro_Acumuladores" localSheetId="7">#REF!</definedName>
    <definedName name="Tanques_Hidro_Acumuladores" localSheetId="6">#REF!</definedName>
    <definedName name="Tanques_Hidro_Acumuladores" localSheetId="8">#REF!</definedName>
    <definedName name="Tanques_Hidro_Acumuladores" localSheetId="10">#REF!</definedName>
    <definedName name="Tanques_Hidro_Acumuladores" localSheetId="12">#REF!</definedName>
    <definedName name="Tanques_Hidro_Acumuladores">#REF!</definedName>
    <definedName name="Tapa_Registro_R20x20" localSheetId="5">#REF!</definedName>
    <definedName name="Tapa_Registro_R20x20" localSheetId="7">#REF!</definedName>
    <definedName name="Tapa_Registro_R20x20" localSheetId="6">#REF!</definedName>
    <definedName name="Tapa_Registro_R20x20" localSheetId="8">#REF!</definedName>
    <definedName name="Tapa_Registro_R20x20" localSheetId="10">#REF!</definedName>
    <definedName name="Tapa_Registro_R20x20" localSheetId="12">#REF!</definedName>
    <definedName name="Tapa_Registro_R20x20">#REF!</definedName>
    <definedName name="Tapaporos_nogal" localSheetId="5">#REF!</definedName>
    <definedName name="Tapaporos_nogal" localSheetId="7">#REF!</definedName>
    <definedName name="Tapaporos_nogal" localSheetId="6">#REF!</definedName>
    <definedName name="Tapaporos_nogal" localSheetId="8">#REF!</definedName>
    <definedName name="Tapaporos_nogal" localSheetId="10">#REF!</definedName>
    <definedName name="Tapaporos_nogal" localSheetId="12">#REF!</definedName>
    <definedName name="Tapaporos_nogal">#REF!</definedName>
    <definedName name="Teja_eternit_No_6" localSheetId="5">#REF!</definedName>
    <definedName name="Teja_eternit_No_6" localSheetId="7">#REF!</definedName>
    <definedName name="Teja_eternit_No_6" localSheetId="6">#REF!</definedName>
    <definedName name="Teja_eternit_No_6" localSheetId="8">#REF!</definedName>
    <definedName name="Teja_eternit_No_6" localSheetId="10">#REF!</definedName>
    <definedName name="Teja_eternit_No_6" localSheetId="12">#REF!</definedName>
    <definedName name="Teja_eternit_No_6">#REF!</definedName>
    <definedName name="Thiner" localSheetId="5">#REF!</definedName>
    <definedName name="Thiner" localSheetId="7">#REF!</definedName>
    <definedName name="Thiner" localSheetId="6">#REF!</definedName>
    <definedName name="Thiner" localSheetId="8">#REF!</definedName>
    <definedName name="Thiner" localSheetId="10">#REF!</definedName>
    <definedName name="Thiner" localSheetId="12">#REF!</definedName>
    <definedName name="Thiner">#REF!</definedName>
    <definedName name="Tintilla_para_madera" localSheetId="5">#REF!</definedName>
    <definedName name="Tintilla_para_madera" localSheetId="7">#REF!</definedName>
    <definedName name="Tintilla_para_madera" localSheetId="6">#REF!</definedName>
    <definedName name="Tintilla_para_madera" localSheetId="8">#REF!</definedName>
    <definedName name="Tintilla_para_madera" localSheetId="10">#REF!</definedName>
    <definedName name="Tintilla_para_madera" localSheetId="12">#REF!</definedName>
    <definedName name="Tintilla_para_madera">#REF!</definedName>
    <definedName name="TipoCosteo" localSheetId="11">[12]PERSONAL!$D$8</definedName>
    <definedName name="TipoCosteo" localSheetId="12">[12]PERSONAL!$D$8</definedName>
    <definedName name="TipoCosteo" localSheetId="13">[12]PERSONAL!$D$8</definedName>
    <definedName name="TipoCosteo">[5]PERSONAL!$D$8</definedName>
    <definedName name="TipoCosteoNivelRiesgo" localSheetId="11">#REF!</definedName>
    <definedName name="TipoCosteoNivelRiesgo" localSheetId="5">#REF!</definedName>
    <definedName name="TipoCosteoNivelRiesgo" localSheetId="7">#REF!</definedName>
    <definedName name="TipoCosteoNivelRiesgo" localSheetId="6">#REF!</definedName>
    <definedName name="TipoCosteoNivelRiesgo" localSheetId="8">#REF!</definedName>
    <definedName name="TipoCosteoNivelRiesgo" localSheetId="10">#REF!</definedName>
    <definedName name="TipoCosteoNivelRiesgo" localSheetId="12">#REF!</definedName>
    <definedName name="TipoCosteoNivelRiesgo" localSheetId="13">#REF!</definedName>
    <definedName name="TipoCosteoNivelRiesgo">#REF!</definedName>
    <definedName name="Tiras_Alistado_3_x_3_x_3" localSheetId="11">#REF!</definedName>
    <definedName name="Tiras_Alistado_3_x_3_x_3" localSheetId="5">#REF!</definedName>
    <definedName name="Tiras_Alistado_3_x_3_x_3" localSheetId="7">#REF!</definedName>
    <definedName name="Tiras_Alistado_3_x_3_x_3" localSheetId="6">#REF!</definedName>
    <definedName name="Tiras_Alistado_3_x_3_x_3" localSheetId="8">#REF!</definedName>
    <definedName name="Tiras_Alistado_3_x_3_x_3" localSheetId="10">#REF!</definedName>
    <definedName name="Tiras_Alistado_3_x_3_x_3" localSheetId="12">#REF!</definedName>
    <definedName name="Tiras_Alistado_3_x_3_x_3" localSheetId="13">#REF!</definedName>
    <definedName name="Tiras_Alistado_3_x_3_x_3">#REF!</definedName>
    <definedName name="Toma_telefónica" localSheetId="11">#REF!</definedName>
    <definedName name="Toma_telefónica" localSheetId="5">#REF!</definedName>
    <definedName name="Toma_telefónica" localSheetId="7">#REF!</definedName>
    <definedName name="Toma_telefónica" localSheetId="6">#REF!</definedName>
    <definedName name="Toma_telefónica" localSheetId="8">#REF!</definedName>
    <definedName name="Toma_telefónica" localSheetId="10">#REF!</definedName>
    <definedName name="Toma_telefónica" localSheetId="12">#REF!</definedName>
    <definedName name="Toma_telefónica" localSheetId="13">#REF!</definedName>
    <definedName name="Toma_telefónica">#REF!</definedName>
    <definedName name="Toma_Trifásica" localSheetId="5">#REF!</definedName>
    <definedName name="Toma_Trifásica" localSheetId="7">#REF!</definedName>
    <definedName name="Toma_Trifásica" localSheetId="6">#REF!</definedName>
    <definedName name="Toma_Trifásica" localSheetId="8">#REF!</definedName>
    <definedName name="Toma_Trifásica" localSheetId="10">#REF!</definedName>
    <definedName name="Toma_Trifásica">#REF!</definedName>
    <definedName name="Tornillo_para_Madera_1__No.6" localSheetId="5">#REF!</definedName>
    <definedName name="Tornillo_para_Madera_1__No.6" localSheetId="7">#REF!</definedName>
    <definedName name="Tornillo_para_Madera_1__No.6" localSheetId="6">#REF!</definedName>
    <definedName name="Tornillo_para_Madera_1__No.6" localSheetId="8">#REF!</definedName>
    <definedName name="Tornillo_para_Madera_1__No.6" localSheetId="10">#REF!</definedName>
    <definedName name="Tornillo_para_Madera_1__No.6">#REF!</definedName>
    <definedName name="Tornillo_para_madera_2__No_9" localSheetId="5">#REF!</definedName>
    <definedName name="Tornillo_para_madera_2__No_9" localSheetId="7">#REF!</definedName>
    <definedName name="Tornillo_para_madera_2__No_9" localSheetId="6">#REF!</definedName>
    <definedName name="Tornillo_para_madera_2__No_9" localSheetId="8">#REF!</definedName>
    <definedName name="Tornillo_para_madera_2__No_9" localSheetId="10">#REF!</definedName>
    <definedName name="Tornillo_para_madera_2__No_9" localSheetId="12">#REF!</definedName>
    <definedName name="Tornillo_para_madera_2__No_9">#REF!</definedName>
    <definedName name="Toxement_1_A_Impermeabilizante_Integral" localSheetId="5">#REF!</definedName>
    <definedName name="Toxement_1_A_Impermeabilizante_Integral" localSheetId="7">#REF!</definedName>
    <definedName name="Toxement_1_A_Impermeabilizante_Integral" localSheetId="6">#REF!</definedName>
    <definedName name="Toxement_1_A_Impermeabilizante_Integral" localSheetId="8">#REF!</definedName>
    <definedName name="Toxement_1_A_Impermeabilizante_Integral" localSheetId="10">#REF!</definedName>
    <definedName name="Toxement_1_A_Impermeabilizante_Integral">#REF!</definedName>
    <definedName name="Trafico_liviano_espesor_6_cm._Ref._R25CE_Fibrit" localSheetId="5">#REF!</definedName>
    <definedName name="Trafico_liviano_espesor_6_cm._Ref._R25CE_Fibrit" localSheetId="7">#REF!</definedName>
    <definedName name="Trafico_liviano_espesor_6_cm._Ref._R25CE_Fibrit" localSheetId="6">#REF!</definedName>
    <definedName name="Trafico_liviano_espesor_6_cm._Ref._R25CE_Fibrit" localSheetId="8">#REF!</definedName>
    <definedName name="Trafico_liviano_espesor_6_cm._Ref._R25CE_Fibrit" localSheetId="10">#REF!</definedName>
    <definedName name="Trafico_liviano_espesor_6_cm._Ref._R25CE_Fibrit">#REF!</definedName>
    <definedName name="Transporte_Andamio" localSheetId="5">#REF!</definedName>
    <definedName name="Transporte_Andamio" localSheetId="7">#REF!</definedName>
    <definedName name="Transporte_Andamio" localSheetId="6">#REF!</definedName>
    <definedName name="Transporte_Andamio" localSheetId="8">#REF!</definedName>
    <definedName name="Transporte_Andamio" localSheetId="10">#REF!</definedName>
    <definedName name="Transporte_Andamio">#REF!</definedName>
    <definedName name="Traperos" localSheetId="5">#REF!</definedName>
    <definedName name="Traperos" localSheetId="7">#REF!</definedName>
    <definedName name="Traperos" localSheetId="6">#REF!</definedName>
    <definedName name="Traperos" localSheetId="8">#REF!</definedName>
    <definedName name="Traperos" localSheetId="10">#REF!</definedName>
    <definedName name="Traperos" localSheetId="12">#REF!</definedName>
    <definedName name="Traperos">#REF!</definedName>
    <definedName name="Triplex_Andes_Pizano_14_mm" localSheetId="5">#REF!</definedName>
    <definedName name="Triplex_Andes_Pizano_14_mm" localSheetId="7">#REF!</definedName>
    <definedName name="Triplex_Andes_Pizano_14_mm" localSheetId="6">#REF!</definedName>
    <definedName name="Triplex_Andes_Pizano_14_mm" localSheetId="8">#REF!</definedName>
    <definedName name="Triplex_Andes_Pizano_14_mm" localSheetId="10">#REF!</definedName>
    <definedName name="Triplex_Andes_Pizano_14_mm" localSheetId="12">#REF!</definedName>
    <definedName name="Triplex_Andes_Pizano_14_mm">#REF!</definedName>
    <definedName name="TRM" localSheetId="5">#REF!</definedName>
    <definedName name="TRM" localSheetId="7">#REF!</definedName>
    <definedName name="TRM" localSheetId="6">#REF!</definedName>
    <definedName name="TRM" localSheetId="8">#REF!</definedName>
    <definedName name="TRM" localSheetId="10">#REF!</definedName>
    <definedName name="TRM">#REF!</definedName>
    <definedName name="Tuberia_Acero_Galvanizado_Schedule_40_1" localSheetId="5">#REF!</definedName>
    <definedName name="Tuberia_Acero_Galvanizado_Schedule_40_1" localSheetId="7">#REF!</definedName>
    <definedName name="Tuberia_Acero_Galvanizado_Schedule_40_1" localSheetId="6">#REF!</definedName>
    <definedName name="Tuberia_Acero_Galvanizado_Schedule_40_1" localSheetId="8">#REF!</definedName>
    <definedName name="Tuberia_Acero_Galvanizado_Schedule_40_1" localSheetId="10">#REF!</definedName>
    <definedName name="Tuberia_Acero_Galvanizado_Schedule_40_1" localSheetId="12">#REF!</definedName>
    <definedName name="Tuberia_Acero_Galvanizado_Schedule_40_1">#REF!</definedName>
    <definedName name="Tuberia_Acero_Galvanizado_Schedule_40_1_1_2" localSheetId="5">#REF!</definedName>
    <definedName name="Tuberia_Acero_Galvanizado_Schedule_40_1_1_2" localSheetId="7">#REF!</definedName>
    <definedName name="Tuberia_Acero_Galvanizado_Schedule_40_1_1_2" localSheetId="6">#REF!</definedName>
    <definedName name="Tuberia_Acero_Galvanizado_Schedule_40_1_1_2" localSheetId="8">#REF!</definedName>
    <definedName name="Tuberia_Acero_Galvanizado_Schedule_40_1_1_2" localSheetId="10">#REF!</definedName>
    <definedName name="Tuberia_Acero_Galvanizado_Schedule_40_1_1_2" localSheetId="12">#REF!</definedName>
    <definedName name="Tuberia_Acero_Galvanizado_Schedule_40_1_1_2">#REF!</definedName>
    <definedName name="Tuberia_Acero_Galvanizado_Schedule_40_2" localSheetId="5">#REF!</definedName>
    <definedName name="Tuberia_Acero_Galvanizado_Schedule_40_2" localSheetId="7">#REF!</definedName>
    <definedName name="Tuberia_Acero_Galvanizado_Schedule_40_2" localSheetId="6">#REF!</definedName>
    <definedName name="Tuberia_Acero_Galvanizado_Schedule_40_2" localSheetId="8">#REF!</definedName>
    <definedName name="Tuberia_Acero_Galvanizado_Schedule_40_2" localSheetId="10">#REF!</definedName>
    <definedName name="Tuberia_Acero_Galvanizado_Schedule_40_2" localSheetId="12">#REF!</definedName>
    <definedName name="Tuberia_Acero_Galvanizado_Schedule_40_2">#REF!</definedName>
    <definedName name="Tuberia_de_3_4" localSheetId="5">#REF!</definedName>
    <definedName name="Tuberia_de_3_4" localSheetId="7">#REF!</definedName>
    <definedName name="Tuberia_de_3_4" localSheetId="6">#REF!</definedName>
    <definedName name="Tuberia_de_3_4" localSheetId="8">#REF!</definedName>
    <definedName name="Tuberia_de_3_4" localSheetId="10">#REF!</definedName>
    <definedName name="Tuberia_de_3_4" localSheetId="12">#REF!</definedName>
    <definedName name="Tuberia_de_3_4">#REF!</definedName>
    <definedName name="Tuberia_H_G_3" localSheetId="5">#REF!</definedName>
    <definedName name="Tuberia_H_G_3" localSheetId="7">#REF!</definedName>
    <definedName name="Tuberia_H_G_3" localSheetId="6">#REF!</definedName>
    <definedName name="Tuberia_H_G_3" localSheetId="8">#REF!</definedName>
    <definedName name="Tuberia_H_G_3" localSheetId="10">#REF!</definedName>
    <definedName name="Tuberia_H_G_3" localSheetId="12">#REF!</definedName>
    <definedName name="Tuberia_H_G_3">#REF!</definedName>
    <definedName name="Tuberia_Novafort_10" localSheetId="5">#REF!</definedName>
    <definedName name="Tuberia_Novafort_10" localSheetId="7">#REF!</definedName>
    <definedName name="Tuberia_Novafort_10" localSheetId="6">#REF!</definedName>
    <definedName name="Tuberia_Novafort_10" localSheetId="8">#REF!</definedName>
    <definedName name="Tuberia_Novafort_10" localSheetId="10">#REF!</definedName>
    <definedName name="Tuberia_Novafort_10" localSheetId="12">#REF!</definedName>
    <definedName name="Tuberia_Novafort_10">#REF!</definedName>
    <definedName name="Tuberia_Novafort_12" localSheetId="5">#REF!</definedName>
    <definedName name="Tuberia_Novafort_12" localSheetId="7">#REF!</definedName>
    <definedName name="Tuberia_Novafort_12" localSheetId="6">#REF!</definedName>
    <definedName name="Tuberia_Novafort_12" localSheetId="8">#REF!</definedName>
    <definedName name="Tuberia_Novafort_12" localSheetId="10">#REF!</definedName>
    <definedName name="Tuberia_Novafort_12" localSheetId="12">#REF!</definedName>
    <definedName name="Tuberia_Novafort_12">#REF!</definedName>
    <definedName name="Tuberia_Novafort_14" localSheetId="5">#REF!</definedName>
    <definedName name="Tuberia_Novafort_14" localSheetId="7">#REF!</definedName>
    <definedName name="Tuberia_Novafort_14" localSheetId="6">#REF!</definedName>
    <definedName name="Tuberia_Novafort_14" localSheetId="8">#REF!</definedName>
    <definedName name="Tuberia_Novafort_14" localSheetId="10">#REF!</definedName>
    <definedName name="Tuberia_Novafort_14" localSheetId="12">#REF!</definedName>
    <definedName name="Tuberia_Novafort_14">#REF!</definedName>
    <definedName name="Tuberia_Novafort_8" localSheetId="5">#REF!</definedName>
    <definedName name="Tuberia_Novafort_8" localSheetId="7">#REF!</definedName>
    <definedName name="Tuberia_Novafort_8" localSheetId="6">#REF!</definedName>
    <definedName name="Tuberia_Novafort_8" localSheetId="8">#REF!</definedName>
    <definedName name="Tuberia_Novafort_8" localSheetId="10">#REF!</definedName>
    <definedName name="Tuberia_Novafort_8" localSheetId="12">#REF!</definedName>
    <definedName name="Tuberia_Novafort_8">#REF!</definedName>
    <definedName name="Tubo_cobre_tipo_L_1_2" localSheetId="5">#REF!</definedName>
    <definedName name="Tubo_cobre_tipo_L_1_2" localSheetId="7">#REF!</definedName>
    <definedName name="Tubo_cobre_tipo_L_1_2" localSheetId="6">#REF!</definedName>
    <definedName name="Tubo_cobre_tipo_L_1_2" localSheetId="8">#REF!</definedName>
    <definedName name="Tubo_cobre_tipo_L_1_2" localSheetId="10">#REF!</definedName>
    <definedName name="Tubo_cobre_tipo_L_1_2" localSheetId="12">#REF!</definedName>
    <definedName name="Tubo_cobre_tipo_L_1_2">#REF!</definedName>
    <definedName name="Tubo_de_presión___11_P.V.C._3_4" localSheetId="5">#REF!</definedName>
    <definedName name="Tubo_de_presión___11_P.V.C._3_4" localSheetId="7">#REF!</definedName>
    <definedName name="Tubo_de_presión___11_P.V.C._3_4" localSheetId="6">#REF!</definedName>
    <definedName name="Tubo_de_presión___11_P.V.C._3_4" localSheetId="8">#REF!</definedName>
    <definedName name="Tubo_de_presión___11_P.V.C._3_4" localSheetId="10">#REF!</definedName>
    <definedName name="Tubo_de_presión___11_P.V.C._3_4" localSheetId="12">#REF!</definedName>
    <definedName name="Tubo_de_presión___11_P.V.C._3_4">#REF!</definedName>
    <definedName name="Tubo_de_presión___13_5_P.V.C._1" localSheetId="5">#REF!</definedName>
    <definedName name="Tubo_de_presión___13_5_P.V.C._1" localSheetId="7">#REF!</definedName>
    <definedName name="Tubo_de_presión___13_5_P.V.C._1" localSheetId="6">#REF!</definedName>
    <definedName name="Tubo_de_presión___13_5_P.V.C._1" localSheetId="8">#REF!</definedName>
    <definedName name="Tubo_de_presión___13_5_P.V.C._1" localSheetId="10">#REF!</definedName>
    <definedName name="Tubo_de_presión___13_5_P.V.C._1" localSheetId="12">#REF!</definedName>
    <definedName name="Tubo_de_presión___13_5_P.V.C._1">#REF!</definedName>
    <definedName name="Tubo_de_presión___21_P.V.C._1_1_2" localSheetId="5">#REF!</definedName>
    <definedName name="Tubo_de_presión___21_P.V.C._1_1_2" localSheetId="7">#REF!</definedName>
    <definedName name="Tubo_de_presión___21_P.V.C._1_1_2" localSheetId="6">#REF!</definedName>
    <definedName name="Tubo_de_presión___21_P.V.C._1_1_2" localSheetId="8">#REF!</definedName>
    <definedName name="Tubo_de_presión___21_P.V.C._1_1_2" localSheetId="10">#REF!</definedName>
    <definedName name="Tubo_de_presión___21_P.V.C._1_1_2" localSheetId="12">#REF!</definedName>
    <definedName name="Tubo_de_presión___21_P.V.C._1_1_2">#REF!</definedName>
    <definedName name="Tubo_de_presión___9_P.V.C._1_2" localSheetId="5">#REF!</definedName>
    <definedName name="Tubo_de_presión___9_P.V.C._1_2" localSheetId="7">#REF!</definedName>
    <definedName name="Tubo_de_presión___9_P.V.C._1_2" localSheetId="6">#REF!</definedName>
    <definedName name="Tubo_de_presión___9_P.V.C._1_2" localSheetId="8">#REF!</definedName>
    <definedName name="Tubo_de_presión___9_P.V.C._1_2" localSheetId="10">#REF!</definedName>
    <definedName name="Tubo_de_presión___9_P.V.C._1_2" localSheetId="12">#REF!</definedName>
    <definedName name="Tubo_de_presión___9_P.V.C._1_2">#REF!</definedName>
    <definedName name="Tubo_estructura_negra_3" localSheetId="5">#REF!</definedName>
    <definedName name="Tubo_estructura_negra_3" localSheetId="7">#REF!</definedName>
    <definedName name="Tubo_estructura_negra_3" localSheetId="6">#REF!</definedName>
    <definedName name="Tubo_estructura_negra_3" localSheetId="8">#REF!</definedName>
    <definedName name="Tubo_estructura_negra_3" localSheetId="10">#REF!</definedName>
    <definedName name="Tubo_estructura_negra_3" localSheetId="12">#REF!</definedName>
    <definedName name="Tubo_estructura_negra_3">#REF!</definedName>
    <definedName name="Tubo_estructural_galvanizado_1" localSheetId="5">#REF!</definedName>
    <definedName name="Tubo_estructural_galvanizado_1" localSheetId="7">#REF!</definedName>
    <definedName name="Tubo_estructural_galvanizado_1" localSheetId="6">#REF!</definedName>
    <definedName name="Tubo_estructural_galvanizado_1" localSheetId="8">#REF!</definedName>
    <definedName name="Tubo_estructural_galvanizado_1" localSheetId="10">#REF!</definedName>
    <definedName name="Tubo_estructural_galvanizado_1" localSheetId="12">#REF!</definedName>
    <definedName name="Tubo_estructural_galvanizado_1">#REF!</definedName>
    <definedName name="Tubo_estructural_galvanizado_2" localSheetId="5">#REF!</definedName>
    <definedName name="Tubo_estructural_galvanizado_2" localSheetId="7">#REF!</definedName>
    <definedName name="Tubo_estructural_galvanizado_2" localSheetId="6">#REF!</definedName>
    <definedName name="Tubo_estructural_galvanizado_2" localSheetId="8">#REF!</definedName>
    <definedName name="Tubo_estructural_galvanizado_2" localSheetId="10">#REF!</definedName>
    <definedName name="Tubo_estructural_galvanizado_2" localSheetId="12">#REF!</definedName>
    <definedName name="Tubo_estructural_galvanizado_2">#REF!</definedName>
    <definedName name="Tubo_galvanizado_3" localSheetId="5">#REF!</definedName>
    <definedName name="Tubo_galvanizado_3" localSheetId="7">#REF!</definedName>
    <definedName name="Tubo_galvanizado_3" localSheetId="6">#REF!</definedName>
    <definedName name="Tubo_galvanizado_3" localSheetId="8">#REF!</definedName>
    <definedName name="Tubo_galvanizado_3" localSheetId="10">#REF!</definedName>
    <definedName name="Tubo_galvanizado_3" localSheetId="12">#REF!</definedName>
    <definedName name="Tubo_galvanizado_3">#REF!</definedName>
    <definedName name="Tubo_Gas_Galvanizado_1_2" localSheetId="5">#REF!</definedName>
    <definedName name="Tubo_Gas_Galvanizado_1_2" localSheetId="7">#REF!</definedName>
    <definedName name="Tubo_Gas_Galvanizado_1_2" localSheetId="6">#REF!</definedName>
    <definedName name="Tubo_Gas_Galvanizado_1_2" localSheetId="8">#REF!</definedName>
    <definedName name="Tubo_Gas_Galvanizado_1_2" localSheetId="10">#REF!</definedName>
    <definedName name="Tubo_Gas_Galvanizado_1_2" localSheetId="12">#REF!</definedName>
    <definedName name="Tubo_Gas_Galvanizado_1_2">#REF!</definedName>
    <definedName name="Tubo_mueble_cal_18_1" localSheetId="5">#REF!</definedName>
    <definedName name="Tubo_mueble_cal_18_1" localSheetId="7">#REF!</definedName>
    <definedName name="Tubo_mueble_cal_18_1" localSheetId="6">#REF!</definedName>
    <definedName name="Tubo_mueble_cal_18_1" localSheetId="8">#REF!</definedName>
    <definedName name="Tubo_mueble_cal_18_1" localSheetId="10">#REF!</definedName>
    <definedName name="Tubo_mueble_cal_18_1" localSheetId="12">#REF!</definedName>
    <definedName name="Tubo_mueble_cal_18_1">#REF!</definedName>
    <definedName name="Tubo_P.V.C.___L_2" localSheetId="5">#REF!</definedName>
    <definedName name="Tubo_P.V.C.___L_2" localSheetId="7">#REF!</definedName>
    <definedName name="Tubo_P.V.C.___L_2" localSheetId="6">#REF!</definedName>
    <definedName name="Tubo_P.V.C.___L_2" localSheetId="8">#REF!</definedName>
    <definedName name="Tubo_P.V.C.___L_2" localSheetId="10">#REF!</definedName>
    <definedName name="Tubo_P.V.C.___L_2" localSheetId="12">#REF!</definedName>
    <definedName name="Tubo_P.V.C.___L_2">#REF!</definedName>
    <definedName name="Tubo_P.V.C.___L_3" localSheetId="5">#REF!</definedName>
    <definedName name="Tubo_P.V.C.___L_3" localSheetId="7">#REF!</definedName>
    <definedName name="Tubo_P.V.C.___L_3" localSheetId="6">#REF!</definedName>
    <definedName name="Tubo_P.V.C.___L_3" localSheetId="8">#REF!</definedName>
    <definedName name="Tubo_P.V.C.___L_3" localSheetId="10">#REF!</definedName>
    <definedName name="Tubo_P.V.C.___L_3" localSheetId="12">#REF!</definedName>
    <definedName name="Tubo_P.V.C.___L_3">#REF!</definedName>
    <definedName name="Tubo_P.V.C._sanitario_2" localSheetId="5">#REF!</definedName>
    <definedName name="Tubo_P.V.C._sanitario_2" localSheetId="7">#REF!</definedName>
    <definedName name="Tubo_P.V.C._sanitario_2" localSheetId="6">#REF!</definedName>
    <definedName name="Tubo_P.V.C._sanitario_2" localSheetId="8">#REF!</definedName>
    <definedName name="Tubo_P.V.C._sanitario_2" localSheetId="10">#REF!</definedName>
    <definedName name="Tubo_P.V.C._sanitario_2" localSheetId="12">#REF!</definedName>
    <definedName name="Tubo_P.V.C._sanitario_2">#REF!</definedName>
    <definedName name="Tubo_P.V.C._sanitario_3" localSheetId="5">#REF!</definedName>
    <definedName name="Tubo_P.V.C._sanitario_3" localSheetId="7">#REF!</definedName>
    <definedName name="Tubo_P.V.C._sanitario_3" localSheetId="6">#REF!</definedName>
    <definedName name="Tubo_P.V.C._sanitario_3" localSheetId="8">#REF!</definedName>
    <definedName name="Tubo_P.V.C._sanitario_3" localSheetId="10">#REF!</definedName>
    <definedName name="Tubo_P.V.C._sanitario_3" localSheetId="12">#REF!</definedName>
    <definedName name="Tubo_P.V.C._sanitario_3">#REF!</definedName>
    <definedName name="Tubo_P.V.C._sanitario_4" localSheetId="5">#REF!</definedName>
    <definedName name="Tubo_P.V.C._sanitario_4" localSheetId="7">#REF!</definedName>
    <definedName name="Tubo_P.V.C._sanitario_4" localSheetId="6">#REF!</definedName>
    <definedName name="Tubo_P.V.C._sanitario_4" localSheetId="8">#REF!</definedName>
    <definedName name="Tubo_P.V.C._sanitario_4" localSheetId="10">#REF!</definedName>
    <definedName name="Tubo_P.V.C._sanitario_4" localSheetId="12">#REF!</definedName>
    <definedName name="Tubo_P.V.C._sanitario_4">#REF!</definedName>
    <definedName name="Tubo_P.V.C._sanitario_6" localSheetId="5">#REF!</definedName>
    <definedName name="Tubo_P.V.C._sanitario_6" localSheetId="7">#REF!</definedName>
    <definedName name="Tubo_P.V.C._sanitario_6" localSheetId="6">#REF!</definedName>
    <definedName name="Tubo_P.V.C._sanitario_6" localSheetId="8">#REF!</definedName>
    <definedName name="Tubo_P.V.C._sanitario_6" localSheetId="10">#REF!</definedName>
    <definedName name="Tubo_P.V.C._sanitario_6" localSheetId="12">#REF!</definedName>
    <definedName name="Tubo_P.V.C._sanitario_6">#REF!</definedName>
    <definedName name="Tubo_Presión___11_P.V.C._3_4" localSheetId="5">#REF!</definedName>
    <definedName name="Tubo_Presión___11_P.V.C._3_4" localSheetId="7">#REF!</definedName>
    <definedName name="Tubo_Presión___11_P.V.C._3_4" localSheetId="6">#REF!</definedName>
    <definedName name="Tubo_Presión___11_P.V.C._3_4" localSheetId="8">#REF!</definedName>
    <definedName name="Tubo_Presión___11_P.V.C._3_4" localSheetId="10">#REF!</definedName>
    <definedName name="Tubo_Presión___11_P.V.C._3_4" localSheetId="12">#REF!</definedName>
    <definedName name="Tubo_Presión___11_P.V.C._3_4">#REF!</definedName>
    <definedName name="Tubo_Presión___13_5_P.V.C._1" localSheetId="5">#REF!</definedName>
    <definedName name="Tubo_Presión___13_5_P.V.C._1" localSheetId="7">#REF!</definedName>
    <definedName name="Tubo_Presión___13_5_P.V.C._1" localSheetId="6">#REF!</definedName>
    <definedName name="Tubo_Presión___13_5_P.V.C._1" localSheetId="8">#REF!</definedName>
    <definedName name="Tubo_Presión___13_5_P.V.C._1" localSheetId="10">#REF!</definedName>
    <definedName name="Tubo_Presión___13_5_P.V.C._1" localSheetId="12">#REF!</definedName>
    <definedName name="Tubo_Presión___13_5_P.V.C._1">#REF!</definedName>
    <definedName name="Tubo_Presión___21_P.V.C._1_1_2" localSheetId="5">#REF!</definedName>
    <definedName name="Tubo_Presión___21_P.V.C._1_1_2" localSheetId="7">#REF!</definedName>
    <definedName name="Tubo_Presión___21_P.V.C._1_1_2" localSheetId="6">#REF!</definedName>
    <definedName name="Tubo_Presión___21_P.V.C._1_1_2" localSheetId="8">#REF!</definedName>
    <definedName name="Tubo_Presión___21_P.V.C._1_1_2" localSheetId="10">#REF!</definedName>
    <definedName name="Tubo_Presión___21_P.V.C._1_1_2" localSheetId="12">#REF!</definedName>
    <definedName name="Tubo_Presión___21_P.V.C._1_1_2">#REF!</definedName>
    <definedName name="Tubo_Presión___21_P.V.C._1_1_4" localSheetId="5">#REF!</definedName>
    <definedName name="Tubo_Presión___21_P.V.C._1_1_4" localSheetId="7">#REF!</definedName>
    <definedName name="Tubo_Presión___21_P.V.C._1_1_4" localSheetId="6">#REF!</definedName>
    <definedName name="Tubo_Presión___21_P.V.C._1_1_4" localSheetId="8">#REF!</definedName>
    <definedName name="Tubo_Presión___21_P.V.C._1_1_4" localSheetId="10">#REF!</definedName>
    <definedName name="Tubo_Presión___21_P.V.C._1_1_4" localSheetId="12">#REF!</definedName>
    <definedName name="Tubo_Presión___21_P.V.C._1_1_4">#REF!</definedName>
    <definedName name="Tubo_Presión___9_P.V.C._1_2" localSheetId="5">#REF!</definedName>
    <definedName name="Tubo_Presión___9_P.V.C._1_2" localSheetId="7">#REF!</definedName>
    <definedName name="Tubo_Presión___9_P.V.C._1_2" localSheetId="6">#REF!</definedName>
    <definedName name="Tubo_Presión___9_P.V.C._1_2" localSheetId="8">#REF!</definedName>
    <definedName name="Tubo_Presión___9_P.V.C._1_2" localSheetId="10">#REF!</definedName>
    <definedName name="Tubo_Presión___9_P.V.C._1_2" localSheetId="12">#REF!</definedName>
    <definedName name="Tubo_Presión___9_P.V.C._1_2">#REF!</definedName>
    <definedName name="Tubo_Presión__21_P.V.C._2" localSheetId="5">#REF!</definedName>
    <definedName name="Tubo_Presión__21_P.V.C._2" localSheetId="7">#REF!</definedName>
    <definedName name="Tubo_Presión__21_P.V.C._2" localSheetId="6">#REF!</definedName>
    <definedName name="Tubo_Presión__21_P.V.C._2" localSheetId="8">#REF!</definedName>
    <definedName name="Tubo_Presión__21_P.V.C._2" localSheetId="10">#REF!</definedName>
    <definedName name="Tubo_Presión__21_P.V.C._2" localSheetId="12">#REF!</definedName>
    <definedName name="Tubo_Presión__21_P.V.C._2">#REF!</definedName>
    <definedName name="Tubo_presión__9_P.V.C._1_2" localSheetId="5">#REF!</definedName>
    <definedName name="Tubo_presión__9_P.V.C._1_2" localSheetId="7">#REF!</definedName>
    <definedName name="Tubo_presión__9_P.V.C._1_2" localSheetId="6">#REF!</definedName>
    <definedName name="Tubo_presión__9_P.V.C._1_2" localSheetId="8">#REF!</definedName>
    <definedName name="Tubo_presión__9_P.V.C._1_2" localSheetId="10">#REF!</definedName>
    <definedName name="Tubo_presión__9_P.V.C._1_2" localSheetId="12">#REF!</definedName>
    <definedName name="Tubo_presión__9_P.V.C._1_2">#REF!</definedName>
    <definedName name="Tubo_presión__9_P.V.C._3_4" localSheetId="5">#REF!</definedName>
    <definedName name="Tubo_presión__9_P.V.C._3_4" localSheetId="7">#REF!</definedName>
    <definedName name="Tubo_presión__9_P.V.C._3_4" localSheetId="6">#REF!</definedName>
    <definedName name="Tubo_presión__9_P.V.C._3_4" localSheetId="8">#REF!</definedName>
    <definedName name="Tubo_presión__9_P.V.C._3_4" localSheetId="10">#REF!</definedName>
    <definedName name="Tubo_presión__9_P.V.C._3_4" localSheetId="12">#REF!</definedName>
    <definedName name="Tubo_presión__9_P.V.C._3_4">#REF!</definedName>
    <definedName name="Tubo_Presión__P.V.C._2_1_2" localSheetId="5">#REF!</definedName>
    <definedName name="Tubo_Presión__P.V.C._2_1_2" localSheetId="7">#REF!</definedName>
    <definedName name="Tubo_Presión__P.V.C._2_1_2" localSheetId="6">#REF!</definedName>
    <definedName name="Tubo_Presión__P.V.C._2_1_2" localSheetId="8">#REF!</definedName>
    <definedName name="Tubo_Presión__P.V.C._2_1_2" localSheetId="10">#REF!</definedName>
    <definedName name="Tubo_Presión__P.V.C._2_1_2" localSheetId="12">#REF!</definedName>
    <definedName name="Tubo_Presión__P.V.C._2_1_2">#REF!</definedName>
    <definedName name="Tubo_Presión__P.V.C._3" localSheetId="5">#REF!</definedName>
    <definedName name="Tubo_Presión__P.V.C._3" localSheetId="7">#REF!</definedName>
    <definedName name="Tubo_Presión__P.V.C._3" localSheetId="6">#REF!</definedName>
    <definedName name="Tubo_Presión__P.V.C._3" localSheetId="8">#REF!</definedName>
    <definedName name="Tubo_Presión__P.V.C._3" localSheetId="10">#REF!</definedName>
    <definedName name="Tubo_Presión__P.V.C._3" localSheetId="12">#REF!</definedName>
    <definedName name="Tubo_Presión__P.V.C._3">#REF!</definedName>
    <definedName name="Tuibo_cobre_tipo_L_1_2" localSheetId="5">#REF!</definedName>
    <definedName name="Tuibo_cobre_tipo_L_1_2" localSheetId="7">#REF!</definedName>
    <definedName name="Tuibo_cobre_tipo_L_1_2" localSheetId="6">#REF!</definedName>
    <definedName name="Tuibo_cobre_tipo_L_1_2" localSheetId="8">#REF!</definedName>
    <definedName name="Tuibo_cobre_tipo_L_1_2" localSheetId="10">#REF!</definedName>
    <definedName name="Tuibo_cobre_tipo_L_1_2" localSheetId="12">#REF!</definedName>
    <definedName name="Tuibo_cobre_tipo_L_1_2">#REF!</definedName>
    <definedName name="UN">VLOOKUP([2]PPTO!$F1,[2]AC!$B$1:$D$65536,3,FALSE)</definedName>
    <definedName name="V">[2]INS!$F$464*(1+[2]INS!$I$464)</definedName>
    <definedName name="V_1___2.7x1.966___Plano_de_Detalle_No._A_159" localSheetId="11">#REF!</definedName>
    <definedName name="V_1___2.7x1.966___Plano_de_Detalle_No._A_159" localSheetId="5">#REF!</definedName>
    <definedName name="V_1___2.7x1.966___Plano_de_Detalle_No._A_159" localSheetId="7">#REF!</definedName>
    <definedName name="V_1___2.7x1.966___Plano_de_Detalle_No._A_159" localSheetId="6">#REF!</definedName>
    <definedName name="V_1___2.7x1.966___Plano_de_Detalle_No._A_159" localSheetId="8">#REF!</definedName>
    <definedName name="V_1___2.7x1.966___Plano_de_Detalle_No._A_159" localSheetId="10">#REF!</definedName>
    <definedName name="V_1___2.7x1.966___Plano_de_Detalle_No._A_159" localSheetId="12">#REF!</definedName>
    <definedName name="V_1___2.7x1.966___Plano_de_Detalle_No._A_159" localSheetId="13">#REF!</definedName>
    <definedName name="V_1___2.7x1.966___Plano_de_Detalle_No._A_159">#REF!</definedName>
    <definedName name="V_10___1.8x6.9___Plano_de_Detalle_No._A_161" localSheetId="11">#REF!</definedName>
    <definedName name="V_10___1.8x6.9___Plano_de_Detalle_No._A_161" localSheetId="5">#REF!</definedName>
    <definedName name="V_10___1.8x6.9___Plano_de_Detalle_No._A_161" localSheetId="7">#REF!</definedName>
    <definedName name="V_10___1.8x6.9___Plano_de_Detalle_No._A_161" localSheetId="6">#REF!</definedName>
    <definedName name="V_10___1.8x6.9___Plano_de_Detalle_No._A_161" localSheetId="8">#REF!</definedName>
    <definedName name="V_10___1.8x6.9___Plano_de_Detalle_No._A_161" localSheetId="10">#REF!</definedName>
    <definedName name="V_10___1.8x6.9___Plano_de_Detalle_No._A_161" localSheetId="12">#REF!</definedName>
    <definedName name="V_10___1.8x6.9___Plano_de_Detalle_No._A_161" localSheetId="13">#REF!</definedName>
    <definedName name="V_10___1.8x6.9___Plano_de_Detalle_No._A_161">#REF!</definedName>
    <definedName name="V_11___2x1.9___Plano_de_Detalle_No._A_161" localSheetId="11">#REF!</definedName>
    <definedName name="V_11___2x1.9___Plano_de_Detalle_No._A_161" localSheetId="5">#REF!</definedName>
    <definedName name="V_11___2x1.9___Plano_de_Detalle_No._A_161" localSheetId="7">#REF!</definedName>
    <definedName name="V_11___2x1.9___Plano_de_Detalle_No._A_161" localSheetId="6">#REF!</definedName>
    <definedName name="V_11___2x1.9___Plano_de_Detalle_No._A_161" localSheetId="8">#REF!</definedName>
    <definedName name="V_11___2x1.9___Plano_de_Detalle_No._A_161" localSheetId="10">#REF!</definedName>
    <definedName name="V_11___2x1.9___Plano_de_Detalle_No._A_161" localSheetId="12">#REF!</definedName>
    <definedName name="V_11___2x1.9___Plano_de_Detalle_No._A_161" localSheetId="13">#REF!</definedName>
    <definedName name="V_11___2x1.9___Plano_de_Detalle_No._A_161">#REF!</definedName>
    <definedName name="V_12___1.2x1.5___Plano_de_Detalle_No._A_161" localSheetId="5">#REF!</definedName>
    <definedName name="V_12___1.2x1.5___Plano_de_Detalle_No._A_161" localSheetId="7">#REF!</definedName>
    <definedName name="V_12___1.2x1.5___Plano_de_Detalle_No._A_161" localSheetId="6">#REF!</definedName>
    <definedName name="V_12___1.2x1.5___Plano_de_Detalle_No._A_161" localSheetId="8">#REF!</definedName>
    <definedName name="V_12___1.2x1.5___Plano_de_Detalle_No._A_161" localSheetId="10">#REF!</definedName>
    <definedName name="V_12___1.2x1.5___Plano_de_Detalle_No._A_161" localSheetId="12">#REF!</definedName>
    <definedName name="V_12___1.2x1.5___Plano_de_Detalle_No._A_161">#REF!</definedName>
    <definedName name="V_13___1.8x4.4___Plano_de_Detalle_No._A_161" localSheetId="5">#REF!</definedName>
    <definedName name="V_13___1.8x4.4___Plano_de_Detalle_No._A_161" localSheetId="7">#REF!</definedName>
    <definedName name="V_13___1.8x4.4___Plano_de_Detalle_No._A_161" localSheetId="6">#REF!</definedName>
    <definedName name="V_13___1.8x4.4___Plano_de_Detalle_No._A_161" localSheetId="8">#REF!</definedName>
    <definedName name="V_13___1.8x4.4___Plano_de_Detalle_No._A_161" localSheetId="10">#REF!</definedName>
    <definedName name="V_13___1.8x4.4___Plano_de_Detalle_No._A_161" localSheetId="12">#REF!</definedName>
    <definedName name="V_13___1.8x4.4___Plano_de_Detalle_No._A_161">#REF!</definedName>
    <definedName name="V_14___1.8x6.7___Plano_de_Detalle_No._A_162" localSheetId="5">#REF!</definedName>
    <definedName name="V_14___1.8x6.7___Plano_de_Detalle_No._A_162" localSheetId="7">#REF!</definedName>
    <definedName name="V_14___1.8x6.7___Plano_de_Detalle_No._A_162" localSheetId="6">#REF!</definedName>
    <definedName name="V_14___1.8x6.7___Plano_de_Detalle_No._A_162" localSheetId="8">#REF!</definedName>
    <definedName name="V_14___1.8x6.7___Plano_de_Detalle_No._A_162" localSheetId="10">#REF!</definedName>
    <definedName name="V_14___1.8x6.7___Plano_de_Detalle_No._A_162" localSheetId="12">#REF!</definedName>
    <definedName name="V_14___1.8x6.7___Plano_de_Detalle_No._A_162">#REF!</definedName>
    <definedName name="V_15___1.8x6.8___Plano_de_Detalle_No._A_162" localSheetId="5">#REF!</definedName>
    <definedName name="V_15___1.8x6.8___Plano_de_Detalle_No._A_162" localSheetId="7">#REF!</definedName>
    <definedName name="V_15___1.8x6.8___Plano_de_Detalle_No._A_162" localSheetId="6">#REF!</definedName>
    <definedName name="V_15___1.8x6.8___Plano_de_Detalle_No._A_162" localSheetId="8">#REF!</definedName>
    <definedName name="V_15___1.8x6.8___Plano_de_Detalle_No._A_162" localSheetId="10">#REF!</definedName>
    <definedName name="V_15___1.8x6.8___Plano_de_Detalle_No._A_162" localSheetId="12">#REF!</definedName>
    <definedName name="V_15___1.8x6.8___Plano_de_Detalle_No._A_162">#REF!</definedName>
    <definedName name="V_16___1.2x0.9___Plano_de_Detalle_No._A_161" localSheetId="5">#REF!</definedName>
    <definedName name="V_16___1.2x0.9___Plano_de_Detalle_No._A_161" localSheetId="7">#REF!</definedName>
    <definedName name="V_16___1.2x0.9___Plano_de_Detalle_No._A_161" localSheetId="6">#REF!</definedName>
    <definedName name="V_16___1.2x0.9___Plano_de_Detalle_No._A_161" localSheetId="8">#REF!</definedName>
    <definedName name="V_16___1.2x0.9___Plano_de_Detalle_No._A_161" localSheetId="10">#REF!</definedName>
    <definedName name="V_16___1.2x0.9___Plano_de_Detalle_No._A_161" localSheetId="12">#REF!</definedName>
    <definedName name="V_16___1.2x0.9___Plano_de_Detalle_No._A_161">#REF!</definedName>
    <definedName name="V_17___2.7x0.525___Plano_de_Detalle_No._A_162" localSheetId="5">#REF!</definedName>
    <definedName name="V_17___2.7x0.525___Plano_de_Detalle_No._A_162" localSheetId="7">#REF!</definedName>
    <definedName name="V_17___2.7x0.525___Plano_de_Detalle_No._A_162" localSheetId="6">#REF!</definedName>
    <definedName name="V_17___2.7x0.525___Plano_de_Detalle_No._A_162" localSheetId="8">#REF!</definedName>
    <definedName name="V_17___2.7x0.525___Plano_de_Detalle_No._A_162" localSheetId="10">#REF!</definedName>
    <definedName name="V_17___2.7x0.525___Plano_de_Detalle_No._A_162" localSheetId="12">#REF!</definedName>
    <definedName name="V_17___2.7x0.525___Plano_de_Detalle_No._A_162">#REF!</definedName>
    <definedName name="V_18___1.8x2___Plano_de_Detalle_No._A_162" localSheetId="5">#REF!</definedName>
    <definedName name="V_18___1.8x2___Plano_de_Detalle_No._A_162" localSheetId="7">#REF!</definedName>
    <definedName name="V_18___1.8x2___Plano_de_Detalle_No._A_162" localSheetId="6">#REF!</definedName>
    <definedName name="V_18___1.8x2___Plano_de_Detalle_No._A_162" localSheetId="8">#REF!</definedName>
    <definedName name="V_18___1.8x2___Plano_de_Detalle_No._A_162" localSheetId="10">#REF!</definedName>
    <definedName name="V_18___1.8x2___Plano_de_Detalle_No._A_162" localSheetId="12">#REF!</definedName>
    <definedName name="V_18___1.8x2___Plano_de_Detalle_No._A_162">#REF!</definedName>
    <definedName name="V_18´___1.8x2.1___Plano_de_Detalle_No._A_162" localSheetId="5">#REF!</definedName>
    <definedName name="V_18´___1.8x2.1___Plano_de_Detalle_No._A_162" localSheetId="7">#REF!</definedName>
    <definedName name="V_18´___1.8x2.1___Plano_de_Detalle_No._A_162" localSheetId="6">#REF!</definedName>
    <definedName name="V_18´___1.8x2.1___Plano_de_Detalle_No._A_162" localSheetId="8">#REF!</definedName>
    <definedName name="V_18´___1.8x2.1___Plano_de_Detalle_No._A_162" localSheetId="10">#REF!</definedName>
    <definedName name="V_18´___1.8x2.1___Plano_de_Detalle_No._A_162" localSheetId="12">#REF!</definedName>
    <definedName name="V_18´___1.8x2.1___Plano_de_Detalle_No._A_162">#REF!</definedName>
    <definedName name="V_19___4.95x14.352___Plano_de_Detalle_No._A_163" localSheetId="5">#REF!</definedName>
    <definedName name="V_19___4.95x14.352___Plano_de_Detalle_No._A_163" localSheetId="7">#REF!</definedName>
    <definedName name="V_19___4.95x14.352___Plano_de_Detalle_No._A_163" localSheetId="6">#REF!</definedName>
    <definedName name="V_19___4.95x14.352___Plano_de_Detalle_No._A_163" localSheetId="8">#REF!</definedName>
    <definedName name="V_19___4.95x14.352___Plano_de_Detalle_No._A_163" localSheetId="10">#REF!</definedName>
    <definedName name="V_19___4.95x14.352___Plano_de_Detalle_No._A_163" localSheetId="12">#REF!</definedName>
    <definedName name="V_19___4.95x14.352___Plano_de_Detalle_No._A_163">#REF!</definedName>
    <definedName name="V_2___1.8x6.75___Plano_de_Detalle_No._A_159" localSheetId="5">#REF!</definedName>
    <definedName name="V_2___1.8x6.75___Plano_de_Detalle_No._A_159" localSheetId="7">#REF!</definedName>
    <definedName name="V_2___1.8x6.75___Plano_de_Detalle_No._A_159" localSheetId="6">#REF!</definedName>
    <definedName name="V_2___1.8x6.75___Plano_de_Detalle_No._A_159" localSheetId="8">#REF!</definedName>
    <definedName name="V_2___1.8x6.75___Plano_de_Detalle_No._A_159" localSheetId="10">#REF!</definedName>
    <definedName name="V_2___1.8x6.75___Plano_de_Detalle_No._A_159" localSheetId="12">#REF!</definedName>
    <definedName name="V_2___1.8x6.75___Plano_de_Detalle_No._A_159">#REF!</definedName>
    <definedName name="V_20___4.4x4.82___Plano_de_Detalle_No._A_164" localSheetId="5">#REF!</definedName>
    <definedName name="V_20___4.4x4.82___Plano_de_Detalle_No._A_164" localSheetId="7">#REF!</definedName>
    <definedName name="V_20___4.4x4.82___Plano_de_Detalle_No._A_164" localSheetId="6">#REF!</definedName>
    <definedName name="V_20___4.4x4.82___Plano_de_Detalle_No._A_164" localSheetId="8">#REF!</definedName>
    <definedName name="V_20___4.4x4.82___Plano_de_Detalle_No._A_164" localSheetId="10">#REF!</definedName>
    <definedName name="V_20___4.4x4.82___Plano_de_Detalle_No._A_164" localSheetId="12">#REF!</definedName>
    <definedName name="V_20___4.4x4.82___Plano_de_Detalle_No._A_164">#REF!</definedName>
    <definedName name="V_21___2.2x4.82___Plano_de_Detalle_No._A_164" localSheetId="5">#REF!</definedName>
    <definedName name="V_21___2.2x4.82___Plano_de_Detalle_No._A_164" localSheetId="7">#REF!</definedName>
    <definedName name="V_21___2.2x4.82___Plano_de_Detalle_No._A_164" localSheetId="6">#REF!</definedName>
    <definedName name="V_21___2.2x4.82___Plano_de_Detalle_No._A_164" localSheetId="8">#REF!</definedName>
    <definedName name="V_21___2.2x4.82___Plano_de_Detalle_No._A_164" localSheetId="10">#REF!</definedName>
    <definedName name="V_21___2.2x4.82___Plano_de_Detalle_No._A_164" localSheetId="12">#REF!</definedName>
    <definedName name="V_21___2.2x4.82___Plano_de_Detalle_No._A_164">#REF!</definedName>
    <definedName name="V_21´___2.75x4.82___Plano_de_Detalle_No._A_164" localSheetId="5">#REF!</definedName>
    <definedName name="V_21´___2.75x4.82___Plano_de_Detalle_No._A_164" localSheetId="7">#REF!</definedName>
    <definedName name="V_21´___2.75x4.82___Plano_de_Detalle_No._A_164" localSheetId="6">#REF!</definedName>
    <definedName name="V_21´___2.75x4.82___Plano_de_Detalle_No._A_164" localSheetId="8">#REF!</definedName>
    <definedName name="V_21´___2.75x4.82___Plano_de_Detalle_No._A_164" localSheetId="10">#REF!</definedName>
    <definedName name="V_21´___2.75x4.82___Plano_de_Detalle_No._A_164" localSheetId="12">#REF!</definedName>
    <definedName name="V_21´___2.75x4.82___Plano_de_Detalle_No._A_164">#REF!</definedName>
    <definedName name="V_22___2.05x2.05___Plano_de_Detalle_No._A_162" localSheetId="5">#REF!</definedName>
    <definedName name="V_22___2.05x2.05___Plano_de_Detalle_No._A_162" localSheetId="7">#REF!</definedName>
    <definedName name="V_22___2.05x2.05___Plano_de_Detalle_No._A_162" localSheetId="6">#REF!</definedName>
    <definedName name="V_22___2.05x2.05___Plano_de_Detalle_No._A_162" localSheetId="8">#REF!</definedName>
    <definedName name="V_22___2.05x2.05___Plano_de_Detalle_No._A_162" localSheetId="10">#REF!</definedName>
    <definedName name="V_22___2.05x2.05___Plano_de_Detalle_No._A_162" localSheetId="12">#REF!</definedName>
    <definedName name="V_22___2.05x2.05___Plano_de_Detalle_No._A_162">#REF!</definedName>
    <definedName name="V_23___2.05x1.9___Plano_de_Detalle_No._A_162" localSheetId="5">#REF!</definedName>
    <definedName name="V_23___2.05x1.9___Plano_de_Detalle_No._A_162" localSheetId="7">#REF!</definedName>
    <definedName name="V_23___2.05x1.9___Plano_de_Detalle_No._A_162" localSheetId="6">#REF!</definedName>
    <definedName name="V_23___2.05x1.9___Plano_de_Detalle_No._A_162" localSheetId="8">#REF!</definedName>
    <definedName name="V_23___2.05x1.9___Plano_de_Detalle_No._A_162" localSheetId="10">#REF!</definedName>
    <definedName name="V_23___2.05x1.9___Plano_de_Detalle_No._A_162" localSheetId="12">#REF!</definedName>
    <definedName name="V_23___2.05x1.9___Plano_de_Detalle_No._A_162">#REF!</definedName>
    <definedName name="V_23´___2.05x1.975___Plano_de_Detalle_No._A_162" localSheetId="5">#REF!</definedName>
    <definedName name="V_23´___2.05x1.975___Plano_de_Detalle_No._A_162" localSheetId="7">#REF!</definedName>
    <definedName name="V_23´___2.05x1.975___Plano_de_Detalle_No._A_162" localSheetId="6">#REF!</definedName>
    <definedName name="V_23´___2.05x1.975___Plano_de_Detalle_No._A_162" localSheetId="8">#REF!</definedName>
    <definedName name="V_23´___2.05x1.975___Plano_de_Detalle_No._A_162" localSheetId="10">#REF!</definedName>
    <definedName name="V_23´___2.05x1.975___Plano_de_Detalle_No._A_162" localSheetId="12">#REF!</definedName>
    <definedName name="V_23´___2.05x1.975___Plano_de_Detalle_No._A_162">#REF!</definedName>
    <definedName name="V_24___2.7x6.426___Plano_de_Detalle_No._A_165" localSheetId="5">#REF!</definedName>
    <definedName name="V_24___2.7x6.426___Plano_de_Detalle_No._A_165" localSheetId="7">#REF!</definedName>
    <definedName name="V_24___2.7x6.426___Plano_de_Detalle_No._A_165" localSheetId="6">#REF!</definedName>
    <definedName name="V_24___2.7x6.426___Plano_de_Detalle_No._A_165" localSheetId="8">#REF!</definedName>
    <definedName name="V_24___2.7x6.426___Plano_de_Detalle_No._A_165" localSheetId="10">#REF!</definedName>
    <definedName name="V_24___2.7x6.426___Plano_de_Detalle_No._A_165" localSheetId="12">#REF!</definedName>
    <definedName name="V_24___2.7x6.426___Plano_de_Detalle_No._A_165">#REF!</definedName>
    <definedName name="V_25___2.7x3.15___Plano_de_Detalle_No._A_165" localSheetId="5">#REF!</definedName>
    <definedName name="V_25___2.7x3.15___Plano_de_Detalle_No._A_165" localSheetId="7">#REF!</definedName>
    <definedName name="V_25___2.7x3.15___Plano_de_Detalle_No._A_165" localSheetId="6">#REF!</definedName>
    <definedName name="V_25___2.7x3.15___Plano_de_Detalle_No._A_165" localSheetId="8">#REF!</definedName>
    <definedName name="V_25___2.7x3.15___Plano_de_Detalle_No._A_165" localSheetId="10">#REF!</definedName>
    <definedName name="V_25___2.7x3.15___Plano_de_Detalle_No._A_165" localSheetId="12">#REF!</definedName>
    <definedName name="V_25___2.7x3.15___Plano_de_Detalle_No._A_165">#REF!</definedName>
    <definedName name="V_26___2.7x4.35___Plano_de_Detalle_No._A_165" localSheetId="5">#REF!</definedName>
    <definedName name="V_26___2.7x4.35___Plano_de_Detalle_No._A_165" localSheetId="7">#REF!</definedName>
    <definedName name="V_26___2.7x4.35___Plano_de_Detalle_No._A_165" localSheetId="6">#REF!</definedName>
    <definedName name="V_26___2.7x4.35___Plano_de_Detalle_No._A_165" localSheetId="8">#REF!</definedName>
    <definedName name="V_26___2.7x4.35___Plano_de_Detalle_No._A_165" localSheetId="10">#REF!</definedName>
    <definedName name="V_26___2.7x4.35___Plano_de_Detalle_No._A_165" localSheetId="12">#REF!</definedName>
    <definedName name="V_26___2.7x4.35___Plano_de_Detalle_No._A_165">#REF!</definedName>
    <definedName name="V_27___0.45x4.65___Plano_de_Detalle_No._A_166" localSheetId="5">#REF!</definedName>
    <definedName name="V_27___0.45x4.65___Plano_de_Detalle_No._A_166" localSheetId="7">#REF!</definedName>
    <definedName name="V_27___0.45x4.65___Plano_de_Detalle_No._A_166" localSheetId="6">#REF!</definedName>
    <definedName name="V_27___0.45x4.65___Plano_de_Detalle_No._A_166" localSheetId="8">#REF!</definedName>
    <definedName name="V_27___0.45x4.65___Plano_de_Detalle_No._A_166" localSheetId="10">#REF!</definedName>
    <definedName name="V_27___0.45x4.65___Plano_de_Detalle_No._A_166" localSheetId="12">#REF!</definedName>
    <definedName name="V_27___0.45x4.65___Plano_de_Detalle_No._A_166">#REF!</definedName>
    <definedName name="V_28___0.45x6.975___Plano_de_Detalle_No._A_166" localSheetId="5">#REF!</definedName>
    <definedName name="V_28___0.45x6.975___Plano_de_Detalle_No._A_166" localSheetId="7">#REF!</definedName>
    <definedName name="V_28___0.45x6.975___Plano_de_Detalle_No._A_166" localSheetId="6">#REF!</definedName>
    <definedName name="V_28___0.45x6.975___Plano_de_Detalle_No._A_166" localSheetId="8">#REF!</definedName>
    <definedName name="V_28___0.45x6.975___Plano_de_Detalle_No._A_166" localSheetId="10">#REF!</definedName>
    <definedName name="V_28___0.45x6.975___Plano_de_Detalle_No._A_166" localSheetId="12">#REF!</definedName>
    <definedName name="V_28___0.45x6.975___Plano_de_Detalle_No._A_166">#REF!</definedName>
    <definedName name="V_29___2.7x1.8___Plano_de_Detalle_No._A_166" localSheetId="5">#REF!</definedName>
    <definedName name="V_29___2.7x1.8___Plano_de_Detalle_No._A_166" localSheetId="7">#REF!</definedName>
    <definedName name="V_29___2.7x1.8___Plano_de_Detalle_No._A_166" localSheetId="6">#REF!</definedName>
    <definedName name="V_29___2.7x1.8___Plano_de_Detalle_No._A_166" localSheetId="8">#REF!</definedName>
    <definedName name="V_29___2.7x1.8___Plano_de_Detalle_No._A_166" localSheetId="10">#REF!</definedName>
    <definedName name="V_29___2.7x1.8___Plano_de_Detalle_No._A_166" localSheetId="12">#REF!</definedName>
    <definedName name="V_29___2.7x1.8___Plano_de_Detalle_No._A_166">#REF!</definedName>
    <definedName name="V_3___1.2x1.2___Plano_de_Detalle_No._A_159" localSheetId="5">#REF!</definedName>
    <definedName name="V_3___1.2x1.2___Plano_de_Detalle_No._A_159" localSheetId="7">#REF!</definedName>
    <definedName name="V_3___1.2x1.2___Plano_de_Detalle_No._A_159" localSheetId="6">#REF!</definedName>
    <definedName name="V_3___1.2x1.2___Plano_de_Detalle_No._A_159" localSheetId="8">#REF!</definedName>
    <definedName name="V_3___1.2x1.2___Plano_de_Detalle_No._A_159" localSheetId="10">#REF!</definedName>
    <definedName name="V_3___1.2x1.2___Plano_de_Detalle_No._A_159" localSheetId="12">#REF!</definedName>
    <definedName name="V_3___1.2x1.2___Plano_de_Detalle_No._A_159">#REF!</definedName>
    <definedName name="V_30___1.8x1.95___Plano_de_Detalle_No._A_166" localSheetId="5">#REF!</definedName>
    <definedName name="V_30___1.8x1.95___Plano_de_Detalle_No._A_166" localSheetId="7">#REF!</definedName>
    <definedName name="V_30___1.8x1.95___Plano_de_Detalle_No._A_166" localSheetId="6">#REF!</definedName>
    <definedName name="V_30___1.8x1.95___Plano_de_Detalle_No._A_166" localSheetId="8">#REF!</definedName>
    <definedName name="V_30___1.8x1.95___Plano_de_Detalle_No._A_166" localSheetId="10">#REF!</definedName>
    <definedName name="V_30___1.8x1.95___Plano_de_Detalle_No._A_166" localSheetId="12">#REF!</definedName>
    <definedName name="V_30___1.8x1.95___Plano_de_Detalle_No._A_166">#REF!</definedName>
    <definedName name="V_31___2x7.2___Plano_de_Detalle_No._A_167" localSheetId="5">#REF!</definedName>
    <definedName name="V_31___2x7.2___Plano_de_Detalle_No._A_167" localSheetId="7">#REF!</definedName>
    <definedName name="V_31___2x7.2___Plano_de_Detalle_No._A_167" localSheetId="6">#REF!</definedName>
    <definedName name="V_31___2x7.2___Plano_de_Detalle_No._A_167" localSheetId="8">#REF!</definedName>
    <definedName name="V_31___2x7.2___Plano_de_Detalle_No._A_167" localSheetId="10">#REF!</definedName>
    <definedName name="V_31___2x7.2___Plano_de_Detalle_No._A_167" localSheetId="12">#REF!</definedName>
    <definedName name="V_31___2x7.2___Plano_de_Detalle_No._A_167">#REF!</definedName>
    <definedName name="V_32___2.7x1.25___Plano_de_Detalle_No._A_166" localSheetId="5">#REF!</definedName>
    <definedName name="V_32___2.7x1.25___Plano_de_Detalle_No._A_166" localSheetId="7">#REF!</definedName>
    <definedName name="V_32___2.7x1.25___Plano_de_Detalle_No._A_166" localSheetId="6">#REF!</definedName>
    <definedName name="V_32___2.7x1.25___Plano_de_Detalle_No._A_166" localSheetId="8">#REF!</definedName>
    <definedName name="V_32___2.7x1.25___Plano_de_Detalle_No._A_166" localSheetId="10">#REF!</definedName>
    <definedName name="V_32___2.7x1.25___Plano_de_Detalle_No._A_166" localSheetId="12">#REF!</definedName>
    <definedName name="V_32___2.7x1.25___Plano_de_Detalle_No._A_166">#REF!</definedName>
    <definedName name="V_4___1.8x9___Plano_de_Detalle_No._A_160" localSheetId="5">#REF!</definedName>
    <definedName name="V_4___1.8x9___Plano_de_Detalle_No._A_160" localSheetId="7">#REF!</definedName>
    <definedName name="V_4___1.8x9___Plano_de_Detalle_No._A_160" localSheetId="6">#REF!</definedName>
    <definedName name="V_4___1.8x9___Plano_de_Detalle_No._A_160" localSheetId="8">#REF!</definedName>
    <definedName name="V_4___1.8x9___Plano_de_Detalle_No._A_160" localSheetId="10">#REF!</definedName>
    <definedName name="V_4___1.8x9___Plano_de_Detalle_No._A_160" localSheetId="12">#REF!</definedName>
    <definedName name="V_4___1.8x9___Plano_de_Detalle_No._A_160">#REF!</definedName>
    <definedName name="V_5___1.8x4.65___Plano_de_Detalle_No._A_160" localSheetId="5">#REF!</definedName>
    <definedName name="V_5___1.8x4.65___Plano_de_Detalle_No._A_160" localSheetId="7">#REF!</definedName>
    <definedName name="V_5___1.8x4.65___Plano_de_Detalle_No._A_160" localSheetId="6">#REF!</definedName>
    <definedName name="V_5___1.8x4.65___Plano_de_Detalle_No._A_160" localSheetId="8">#REF!</definedName>
    <definedName name="V_5___1.8x4.65___Plano_de_Detalle_No._A_160" localSheetId="10">#REF!</definedName>
    <definedName name="V_5___1.8x4.65___Plano_de_Detalle_No._A_160" localSheetId="12">#REF!</definedName>
    <definedName name="V_5___1.8x4.65___Plano_de_Detalle_No._A_160">#REF!</definedName>
    <definedName name="V_6___1.8x2.85___Plano_de_Detalle_No._A_160" localSheetId="5">#REF!</definedName>
    <definedName name="V_6___1.8x2.85___Plano_de_Detalle_No._A_160" localSheetId="7">#REF!</definedName>
    <definedName name="V_6___1.8x2.85___Plano_de_Detalle_No._A_160" localSheetId="6">#REF!</definedName>
    <definedName name="V_6___1.8x2.85___Plano_de_Detalle_No._A_160" localSheetId="8">#REF!</definedName>
    <definedName name="V_6___1.8x2.85___Plano_de_Detalle_No._A_160" localSheetId="10">#REF!</definedName>
    <definedName name="V_6___1.8x2.85___Plano_de_Detalle_No._A_160" localSheetId="12">#REF!</definedName>
    <definedName name="V_6___1.8x2.85___Plano_de_Detalle_No._A_160">#REF!</definedName>
    <definedName name="V_7___1.8x2.25___Plano_de_Detalle_No._A_160" localSheetId="5">#REF!</definedName>
    <definedName name="V_7___1.8x2.25___Plano_de_Detalle_No._A_160" localSheetId="7">#REF!</definedName>
    <definedName name="V_7___1.8x2.25___Plano_de_Detalle_No._A_160" localSheetId="6">#REF!</definedName>
    <definedName name="V_7___1.8x2.25___Plano_de_Detalle_No._A_160" localSheetId="8">#REF!</definedName>
    <definedName name="V_7___1.8x2.25___Plano_de_Detalle_No._A_160" localSheetId="10">#REF!</definedName>
    <definedName name="V_7___1.8x2.25___Plano_de_Detalle_No._A_160" localSheetId="12">#REF!</definedName>
    <definedName name="V_7___1.8x2.25___Plano_de_Detalle_No._A_160">#REF!</definedName>
    <definedName name="V_8___1.8x9___Plano_de_Detalle_No._A_160" localSheetId="5">#REF!</definedName>
    <definedName name="V_8___1.8x9___Plano_de_Detalle_No._A_160" localSheetId="7">#REF!</definedName>
    <definedName name="V_8___1.8x9___Plano_de_Detalle_No._A_160" localSheetId="6">#REF!</definedName>
    <definedName name="V_8___1.8x9___Plano_de_Detalle_No._A_160" localSheetId="8">#REF!</definedName>
    <definedName name="V_8___1.8x9___Plano_de_Detalle_No._A_160" localSheetId="10">#REF!</definedName>
    <definedName name="V_8___1.8x9___Plano_de_Detalle_No._A_160" localSheetId="12">#REF!</definedName>
    <definedName name="V_8___1.8x9___Plano_de_Detalle_No._A_160">#REF!</definedName>
    <definedName name="V_8´___1.8x9___Plano_de_Detalle_No._A_160" localSheetId="5">#REF!</definedName>
    <definedName name="V_8´___1.8x9___Plano_de_Detalle_No._A_160" localSheetId="7">#REF!</definedName>
    <definedName name="V_8´___1.8x9___Plano_de_Detalle_No._A_160" localSheetId="6">#REF!</definedName>
    <definedName name="V_8´___1.8x9___Plano_de_Detalle_No._A_160" localSheetId="8">#REF!</definedName>
    <definedName name="V_8´___1.8x9___Plano_de_Detalle_No._A_160" localSheetId="10">#REF!</definedName>
    <definedName name="V_8´___1.8x9___Plano_de_Detalle_No._A_160" localSheetId="12">#REF!</definedName>
    <definedName name="V_8´___1.8x9___Plano_de_Detalle_No._A_160">#REF!</definedName>
    <definedName name="V_9___1.8x1.05___Plano_de_Detalle_No._A_160" localSheetId="5">#REF!</definedName>
    <definedName name="V_9___1.8x1.05___Plano_de_Detalle_No._A_160" localSheetId="7">#REF!</definedName>
    <definedName name="V_9___1.8x1.05___Plano_de_Detalle_No._A_160" localSheetId="6">#REF!</definedName>
    <definedName name="V_9___1.8x1.05___Plano_de_Detalle_No._A_160" localSheetId="8">#REF!</definedName>
    <definedName name="V_9___1.8x1.05___Plano_de_Detalle_No._A_160" localSheetId="10">#REF!</definedName>
    <definedName name="V_9___1.8x1.05___Plano_de_Detalle_No._A_160" localSheetId="12">#REF!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11">#REF!</definedName>
    <definedName name="Valla_Informativa_Licencia_2.00X1.00" localSheetId="5">#REF!</definedName>
    <definedName name="Valla_Informativa_Licencia_2.00X1.00" localSheetId="7">#REF!</definedName>
    <definedName name="Valla_Informativa_Licencia_2.00X1.00" localSheetId="6">#REF!</definedName>
    <definedName name="Valla_Informativa_Licencia_2.00X1.00" localSheetId="8">#REF!</definedName>
    <definedName name="Valla_Informativa_Licencia_2.00X1.00" localSheetId="10">#REF!</definedName>
    <definedName name="Valla_Informativa_Licencia_2.00X1.00" localSheetId="12">#REF!</definedName>
    <definedName name="Valla_Informativa_Licencia_2.00X1.00" localSheetId="13">#REF!</definedName>
    <definedName name="Valla_Informativa_Licencia_2.00X1.00">#REF!</definedName>
    <definedName name="Valvula_de_Paso_Directo_125_PSIG_Vapor__200_PSIG_Agua_1" localSheetId="11">#REF!</definedName>
    <definedName name="Valvula_de_Paso_Directo_125_PSIG_Vapor__200_PSIG_Agua_1" localSheetId="5">#REF!</definedName>
    <definedName name="Valvula_de_Paso_Directo_125_PSIG_Vapor__200_PSIG_Agua_1" localSheetId="7">#REF!</definedName>
    <definedName name="Valvula_de_Paso_Directo_125_PSIG_Vapor__200_PSIG_Agua_1" localSheetId="6">#REF!</definedName>
    <definedName name="Valvula_de_Paso_Directo_125_PSIG_Vapor__200_PSIG_Agua_1" localSheetId="8">#REF!</definedName>
    <definedName name="Valvula_de_Paso_Directo_125_PSIG_Vapor__200_PSIG_Agua_1" localSheetId="10">#REF!</definedName>
    <definedName name="Valvula_de_Paso_Directo_125_PSIG_Vapor__200_PSIG_Agua_1" localSheetId="12">#REF!</definedName>
    <definedName name="Valvula_de_Paso_Directo_125_PSIG_Vapor__200_PSIG_Agua_1" localSheetId="13">#REF!</definedName>
    <definedName name="Valvula_de_Paso_Directo_125_PSIG_Vapor__200_PSIG_Agua_1">#REF!</definedName>
    <definedName name="Valvula_de_Paso_Directo_125_PSIG_Vapor__200_PSIG_Agua_1_1_2" localSheetId="11">#REF!</definedName>
    <definedName name="Valvula_de_Paso_Directo_125_PSIG_Vapor__200_PSIG_Agua_1_1_2" localSheetId="5">#REF!</definedName>
    <definedName name="Valvula_de_Paso_Directo_125_PSIG_Vapor__200_PSIG_Agua_1_1_2" localSheetId="7">#REF!</definedName>
    <definedName name="Valvula_de_Paso_Directo_125_PSIG_Vapor__200_PSIG_Agua_1_1_2" localSheetId="6">#REF!</definedName>
    <definedName name="Valvula_de_Paso_Directo_125_PSIG_Vapor__200_PSIG_Agua_1_1_2" localSheetId="8">#REF!</definedName>
    <definedName name="Valvula_de_Paso_Directo_125_PSIG_Vapor__200_PSIG_Agua_1_1_2" localSheetId="10">#REF!</definedName>
    <definedName name="Valvula_de_Paso_Directo_125_PSIG_Vapor__200_PSIG_Agua_1_1_2" localSheetId="12">#REF!</definedName>
    <definedName name="Valvula_de_Paso_Directo_125_PSIG_Vapor__200_PSIG_Agua_1_1_2" localSheetId="13">#REF!</definedName>
    <definedName name="Valvula_de_Paso_Directo_125_PSIG_Vapor__200_PSIG_Agua_1_1_2">#REF!</definedName>
    <definedName name="Valvula_de_Paso_Directo_125_PSIG_Vapor__200_PSIG_Agua_1_1_4" localSheetId="5">#REF!</definedName>
    <definedName name="Valvula_de_Paso_Directo_125_PSIG_Vapor__200_PSIG_Agua_1_1_4" localSheetId="7">#REF!</definedName>
    <definedName name="Valvula_de_Paso_Directo_125_PSIG_Vapor__200_PSIG_Agua_1_1_4" localSheetId="6">#REF!</definedName>
    <definedName name="Valvula_de_Paso_Directo_125_PSIG_Vapor__200_PSIG_Agua_1_1_4" localSheetId="8">#REF!</definedName>
    <definedName name="Valvula_de_Paso_Directo_125_PSIG_Vapor__200_PSIG_Agua_1_1_4" localSheetId="10">#REF!</definedName>
    <definedName name="Valvula_de_Paso_Directo_125_PSIG_Vapor__200_PSIG_Agua_1_1_4" localSheetId="12">#REF!</definedName>
    <definedName name="Valvula_de_Paso_Directo_125_PSIG_Vapor__200_PSIG_Agua_1_1_4">#REF!</definedName>
    <definedName name="Valvula_de_Paso_Directo_125_PSIG_Vapor__200_PSIG_Agua_1_2" localSheetId="5">#REF!</definedName>
    <definedName name="Valvula_de_Paso_Directo_125_PSIG_Vapor__200_PSIG_Agua_1_2" localSheetId="7">#REF!</definedName>
    <definedName name="Valvula_de_Paso_Directo_125_PSIG_Vapor__200_PSIG_Agua_1_2" localSheetId="6">#REF!</definedName>
    <definedName name="Valvula_de_Paso_Directo_125_PSIG_Vapor__200_PSIG_Agua_1_2" localSheetId="8">#REF!</definedName>
    <definedName name="Valvula_de_Paso_Directo_125_PSIG_Vapor__200_PSIG_Agua_1_2" localSheetId="10">#REF!</definedName>
    <definedName name="Valvula_de_Paso_Directo_125_PSIG_Vapor__200_PSIG_Agua_1_2" localSheetId="12">#REF!</definedName>
    <definedName name="Valvula_de_Paso_Directo_125_PSIG_Vapor__200_PSIG_Agua_1_2">#REF!</definedName>
    <definedName name="Valvula_de_Paso_Directo_125_PSIG_Vapor__200_PSIG_Agua_2" localSheetId="5">#REF!</definedName>
    <definedName name="Valvula_de_Paso_Directo_125_PSIG_Vapor__200_PSIG_Agua_2" localSheetId="7">#REF!</definedName>
    <definedName name="Valvula_de_Paso_Directo_125_PSIG_Vapor__200_PSIG_Agua_2" localSheetId="6">#REF!</definedName>
    <definedName name="Valvula_de_Paso_Directo_125_PSIG_Vapor__200_PSIG_Agua_2" localSheetId="8">#REF!</definedName>
    <definedName name="Valvula_de_Paso_Directo_125_PSIG_Vapor__200_PSIG_Agua_2" localSheetId="10">#REF!</definedName>
    <definedName name="Valvula_de_Paso_Directo_125_PSIG_Vapor__200_PSIG_Agua_2" localSheetId="12">#REF!</definedName>
    <definedName name="Valvula_de_Paso_Directo_125_PSIG_Vapor__200_PSIG_Agua_2">#REF!</definedName>
    <definedName name="Valvula_de_Paso_Directo_125_PSIG_Vapor__200_PSIG_Agua_2_1_2" localSheetId="5">#REF!</definedName>
    <definedName name="Valvula_de_Paso_Directo_125_PSIG_Vapor__200_PSIG_Agua_2_1_2" localSheetId="7">#REF!</definedName>
    <definedName name="Valvula_de_Paso_Directo_125_PSIG_Vapor__200_PSIG_Agua_2_1_2" localSheetId="6">#REF!</definedName>
    <definedName name="Valvula_de_Paso_Directo_125_PSIG_Vapor__200_PSIG_Agua_2_1_2" localSheetId="8">#REF!</definedName>
    <definedName name="Valvula_de_Paso_Directo_125_PSIG_Vapor__200_PSIG_Agua_2_1_2" localSheetId="10">#REF!</definedName>
    <definedName name="Valvula_de_Paso_Directo_125_PSIG_Vapor__200_PSIG_Agua_2_1_2" localSheetId="12">#REF!</definedName>
    <definedName name="Valvula_de_Paso_Directo_125_PSIG_Vapor__200_PSIG_Agua_2_1_2">#REF!</definedName>
    <definedName name="Valvula_de_Paso_Directo_125_PSIG_Vapor__200_PSIG_Agua_3" localSheetId="5">#REF!</definedName>
    <definedName name="Valvula_de_Paso_Directo_125_PSIG_Vapor__200_PSIG_Agua_3" localSheetId="7">#REF!</definedName>
    <definedName name="Valvula_de_Paso_Directo_125_PSIG_Vapor__200_PSIG_Agua_3" localSheetId="6">#REF!</definedName>
    <definedName name="Valvula_de_Paso_Directo_125_PSIG_Vapor__200_PSIG_Agua_3" localSheetId="8">#REF!</definedName>
    <definedName name="Valvula_de_Paso_Directo_125_PSIG_Vapor__200_PSIG_Agua_3" localSheetId="10">#REF!</definedName>
    <definedName name="Valvula_de_Paso_Directo_125_PSIG_Vapor__200_PSIG_Agua_3" localSheetId="12">#REF!</definedName>
    <definedName name="Valvula_de_Paso_Directo_125_PSIG_Vapor__200_PSIG_Agua_3">#REF!</definedName>
    <definedName name="Valvula_de_Paso_Directo_125_PSIG_Vapor__200_PSIG_Agua_3_4" localSheetId="5">#REF!</definedName>
    <definedName name="Valvula_de_Paso_Directo_125_PSIG_Vapor__200_PSIG_Agua_3_4" localSheetId="7">#REF!</definedName>
    <definedName name="Valvula_de_Paso_Directo_125_PSIG_Vapor__200_PSIG_Agua_3_4" localSheetId="6">#REF!</definedName>
    <definedName name="Valvula_de_Paso_Directo_125_PSIG_Vapor__200_PSIG_Agua_3_4" localSheetId="8">#REF!</definedName>
    <definedName name="Valvula_de_Paso_Directo_125_PSIG_Vapor__200_PSIG_Agua_3_4" localSheetId="10">#REF!</definedName>
    <definedName name="Valvula_de_Paso_Directo_125_PSIG_Vapor__200_PSIG_Agua_3_4" localSheetId="12">#REF!</definedName>
    <definedName name="Valvula_de_Paso_Directo_125_PSIG_Vapor__200_PSIG_Agua_3_4">#REF!</definedName>
    <definedName name="Valvula_de_Vastago_Ascendente_Cuerpo_en_Hierro_1" localSheetId="5">#REF!</definedName>
    <definedName name="Valvula_de_Vastago_Ascendente_Cuerpo_en_Hierro_1" localSheetId="7">#REF!</definedName>
    <definedName name="Valvula_de_Vastago_Ascendente_Cuerpo_en_Hierro_1" localSheetId="6">#REF!</definedName>
    <definedName name="Valvula_de_Vastago_Ascendente_Cuerpo_en_Hierro_1" localSheetId="8">#REF!</definedName>
    <definedName name="Valvula_de_Vastago_Ascendente_Cuerpo_en_Hierro_1" localSheetId="10">#REF!</definedName>
    <definedName name="Valvula_de_Vastago_Ascendente_Cuerpo_en_Hierro_1" localSheetId="12">#REF!</definedName>
    <definedName name="Valvula_de_Vastago_Ascendente_Cuerpo_en_Hierro_1">#REF!</definedName>
    <definedName name="Valvula_de_Vastago_Ascendente_Cuerpo_en_Hierro_3" localSheetId="5">#REF!</definedName>
    <definedName name="Valvula_de_Vastago_Ascendente_Cuerpo_en_Hierro_3" localSheetId="7">#REF!</definedName>
    <definedName name="Valvula_de_Vastago_Ascendente_Cuerpo_en_Hierro_3" localSheetId="6">#REF!</definedName>
    <definedName name="Valvula_de_Vastago_Ascendente_Cuerpo_en_Hierro_3" localSheetId="8">#REF!</definedName>
    <definedName name="Valvula_de_Vastago_Ascendente_Cuerpo_en_Hierro_3" localSheetId="10">#REF!</definedName>
    <definedName name="Valvula_de_Vastago_Ascendente_Cuerpo_en_Hierro_3" localSheetId="12">#REF!</definedName>
    <definedName name="Valvula_de_Vastago_Ascendente_Cuerpo_en_Hierro_3">#REF!</definedName>
    <definedName name="Valvulas_de_1_2" localSheetId="5">#REF!</definedName>
    <definedName name="Valvulas_de_1_2" localSheetId="7">#REF!</definedName>
    <definedName name="Valvulas_de_1_2" localSheetId="6">#REF!</definedName>
    <definedName name="Valvulas_de_1_2" localSheetId="8">#REF!</definedName>
    <definedName name="Valvulas_de_1_2" localSheetId="10">#REF!</definedName>
    <definedName name="Valvulas_de_1_2" localSheetId="12">#REF!</definedName>
    <definedName name="Valvulas_de_1_2">#REF!</definedName>
    <definedName name="Valvulas_de_3_4" localSheetId="5">#REF!</definedName>
    <definedName name="Valvulas_de_3_4" localSheetId="7">#REF!</definedName>
    <definedName name="Valvulas_de_3_4" localSheetId="6">#REF!</definedName>
    <definedName name="Valvulas_de_3_4" localSheetId="8">#REF!</definedName>
    <definedName name="Valvulas_de_3_4" localSheetId="10">#REF!</definedName>
    <definedName name="Valvulas_de_3_4" localSheetId="12">#REF!</definedName>
    <definedName name="Valvulas_de_3_4">#REF!</definedName>
    <definedName name="Valvulas_de_Pie_Bronce_1" localSheetId="5">#REF!</definedName>
    <definedName name="Valvulas_de_Pie_Bronce_1" localSheetId="7">#REF!</definedName>
    <definedName name="Valvulas_de_Pie_Bronce_1" localSheetId="6">#REF!</definedName>
    <definedName name="Valvulas_de_Pie_Bronce_1" localSheetId="8">#REF!</definedName>
    <definedName name="Valvulas_de_Pie_Bronce_1" localSheetId="10">#REF!</definedName>
    <definedName name="Valvulas_de_Pie_Bronce_1" localSheetId="12">#REF!</definedName>
    <definedName name="Valvulas_de_Pie_Bronce_1">#REF!</definedName>
    <definedName name="Valvulas_de_Pie_Bronce_2" localSheetId="5">#REF!</definedName>
    <definedName name="Valvulas_de_Pie_Bronce_2" localSheetId="7">#REF!</definedName>
    <definedName name="Valvulas_de_Pie_Bronce_2" localSheetId="6">#REF!</definedName>
    <definedName name="Valvulas_de_Pie_Bronce_2" localSheetId="8">#REF!</definedName>
    <definedName name="Valvulas_de_Pie_Bronce_2" localSheetId="10">#REF!</definedName>
    <definedName name="Valvulas_de_Pie_Bronce_2" localSheetId="12">#REF!</definedName>
    <definedName name="Valvulas_de_Pie_Bronce_2">#REF!</definedName>
    <definedName name="Valvulas_de_Pie_Bronce_3" localSheetId="5">#REF!</definedName>
    <definedName name="Valvulas_de_Pie_Bronce_3" localSheetId="7">#REF!</definedName>
    <definedName name="Valvulas_de_Pie_Bronce_3" localSheetId="6">#REF!</definedName>
    <definedName name="Valvulas_de_Pie_Bronce_3" localSheetId="8">#REF!</definedName>
    <definedName name="Valvulas_de_Pie_Bronce_3" localSheetId="10">#REF!</definedName>
    <definedName name="Valvulas_de_Pie_Bronce_3" localSheetId="12">#REF!</definedName>
    <definedName name="Valvulas_de_Pie_Bronce_3">#REF!</definedName>
    <definedName name="Vara_de_Clavo" localSheetId="5">#REF!</definedName>
    <definedName name="Vara_de_Clavo" localSheetId="7">#REF!</definedName>
    <definedName name="Vara_de_Clavo" localSheetId="6">#REF!</definedName>
    <definedName name="Vara_de_Clavo" localSheetId="8">#REF!</definedName>
    <definedName name="Vara_de_Clavo" localSheetId="10">#REF!</definedName>
    <definedName name="Vara_de_Clavo" localSheetId="12">#REF!</definedName>
    <definedName name="Vara_de_Clavo">#REF!</definedName>
    <definedName name="Vibrador_a_Gasolina" localSheetId="5">#REF!</definedName>
    <definedName name="Vibrador_a_Gasolina" localSheetId="7">#REF!</definedName>
    <definedName name="Vibrador_a_Gasolina" localSheetId="6">#REF!</definedName>
    <definedName name="Vibrador_a_Gasolina" localSheetId="8">#REF!</definedName>
    <definedName name="Vibrador_a_Gasolina" localSheetId="10">#REF!</definedName>
    <definedName name="Vibrador_a_Gasolina" localSheetId="12">#REF!</definedName>
    <definedName name="Vibrador_a_Gasolina">#REF!</definedName>
    <definedName name="Vibrocompactador_a_gasolina" localSheetId="5">#REF!</definedName>
    <definedName name="Vibrocompactador_a_gasolina" localSheetId="7">#REF!</definedName>
    <definedName name="Vibrocompactador_a_gasolina" localSheetId="6">#REF!</definedName>
    <definedName name="Vibrocompactador_a_gasolina" localSheetId="8">#REF!</definedName>
    <definedName name="Vibrocompactador_a_gasolina" localSheetId="10">#REF!</definedName>
    <definedName name="Vibrocompactador_a_gasolina" localSheetId="12">#REF!</definedName>
    <definedName name="Vibrocompactador_a_gasolina">#REF!</definedName>
    <definedName name="Viniltex" localSheetId="5">#REF!</definedName>
    <definedName name="Viniltex" localSheetId="7">#REF!</definedName>
    <definedName name="Viniltex" localSheetId="6">#REF!</definedName>
    <definedName name="Viniltex" localSheetId="8">#REF!</definedName>
    <definedName name="Viniltex" localSheetId="10">#REF!</definedName>
    <definedName name="Viniltex" localSheetId="12">#REF!</definedName>
    <definedName name="Viniltex">#REF!</definedName>
    <definedName name="Viniltex_blanco" localSheetId="5">#REF!</definedName>
    <definedName name="Viniltex_blanco" localSheetId="7">#REF!</definedName>
    <definedName name="Viniltex_blanco" localSheetId="6">#REF!</definedName>
    <definedName name="Viniltex_blanco" localSheetId="8">#REF!</definedName>
    <definedName name="Viniltex_blanco" localSheetId="10">#REF!</definedName>
    <definedName name="Viniltex_blanco" localSheetId="12">#REF!</definedName>
    <definedName name="Viniltex_blanco">#REF!</definedName>
    <definedName name="Volqueta_3.00_m" localSheetId="5">#REF!</definedName>
    <definedName name="Volqueta_3.00_m" localSheetId="7">#REF!</definedName>
    <definedName name="Volqueta_3.00_m" localSheetId="6">#REF!</definedName>
    <definedName name="Volqueta_3.00_m" localSheetId="8">#REF!</definedName>
    <definedName name="Volqueta_3.00_m" localSheetId="10">#REF!</definedName>
    <definedName name="Volqueta_3.00_m" localSheetId="12">#REF!</definedName>
    <definedName name="Volqueta_3.00_m">#REF!</definedName>
    <definedName name="Volqueta_Viaje_6_m3" localSheetId="5">#REF!</definedName>
    <definedName name="Volqueta_Viaje_6_m3" localSheetId="7">#REF!</definedName>
    <definedName name="Volqueta_Viaje_6_m3" localSheetId="6">#REF!</definedName>
    <definedName name="Volqueta_Viaje_6_m3" localSheetId="8">#REF!</definedName>
    <definedName name="Volqueta_Viaje_6_m3" localSheetId="10">#REF!</definedName>
    <definedName name="Volqueta_Viaje_6_m3" localSheetId="12">#REF!</definedName>
    <definedName name="Volqueta_Viaje_6_m3">#REF!</definedName>
    <definedName name="VR_UN_ACT">#N/A</definedName>
    <definedName name="VR_UN_EQ">#N/A</definedName>
    <definedName name="VR_UN_MO">#N/A</definedName>
    <definedName name="VR_UN_TPTE">#N/A</definedName>
    <definedName name="wrn.Presup.._.Tramo._.3._.Defin.." localSheetId="11" hidden="1">{"Tramo 3.1",#N/A,FALSE,"TR3-1";"Tramo 3.2",#N/A,FALSE,"TR3-2";"Tramo 3.3",#N/A,FALSE,"TR3-3";"Tramo 3.4",#N/A,FALSE,"TR3-4";"Tramo 3.6",#N/A,FALSE,"TR3-6";"Agrega",#N/A,FALSE,"AGREG. rafa"}</definedName>
    <definedName name="wrn.Presup.._.Tramo._.3._.Defin.." localSheetId="7" hidden="1">{"Tramo 3.1",#N/A,FALSE,"TR3-1";"Tramo 3.2",#N/A,FALSE,"TR3-2";"Tramo 3.3",#N/A,FALSE,"TR3-3";"Tramo 3.4",#N/A,FALSE,"TR3-4";"Tramo 3.6",#N/A,FALSE,"TR3-6";"Agrega",#N/A,FALSE,"AGREG. rafa"}</definedName>
    <definedName name="wrn.Presup.._.Tramo._.3._.Defin.." localSheetId="6" hidden="1">{"Tramo 3.1",#N/A,FALSE,"TR3-1";"Tramo 3.2",#N/A,FALSE,"TR3-2";"Tramo 3.3",#N/A,FALSE,"TR3-3";"Tramo 3.4",#N/A,FALSE,"TR3-4";"Tramo 3.6",#N/A,FALSE,"TR3-6";"Agrega",#N/A,FALSE,"AGREG. rafa"}</definedName>
    <definedName name="wrn.Presup.._.Tramo._.3._.Defin.." localSheetId="8" hidden="1">{"Tramo 3.1",#N/A,FALSE,"TR3-1";"Tramo 3.2",#N/A,FALSE,"TR3-2";"Tramo 3.3",#N/A,FALSE,"TR3-3";"Tramo 3.4",#N/A,FALSE,"TR3-4";"Tramo 3.6",#N/A,FALSE,"TR3-6";"Agrega",#N/A,FALSE,"AGREG. rafa"}</definedName>
    <definedName name="wrn.Presup.._.Tramo._.3._.Defin.." localSheetId="12" hidden="1">{"Tramo 3.1",#N/A,FALSE,"TR3-1";"Tramo 3.2",#N/A,FALSE,"TR3-2";"Tramo 3.3",#N/A,FALSE,"TR3-3";"Tramo 3.4",#N/A,FALSE,"TR3-4";"Tramo 3.6",#N/A,FALSE,"TR3-6";"Agrega",#N/A,FALSE,"AGREG. rafa"}</definedName>
    <definedName name="wrn.Presup.._.Tramo._.3._.Defin.." localSheetId="13"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11" hidden="1">{"Cant. Tramo 1 y 3.6",#N/A,FALSE,"Tramo 1 y Tramo 3-6";"Cant. Acc y Tramo 3 Subt 1 a 4",#N/A,FALSE,"Acceso Tunel -Tramo 3(Subt 1-4)"}</definedName>
    <definedName name="wrn.Resumen._.cantidades." localSheetId="7" hidden="1">{"Cant. Tramo 1 y 3.6",#N/A,FALSE,"Tramo 1 y Tramo 3-6";"Cant. Acc y Tramo 3 Subt 1 a 4",#N/A,FALSE,"Acceso Tunel -Tramo 3(Subt 1-4)"}</definedName>
    <definedName name="wrn.Resumen._.cantidades." localSheetId="6" hidden="1">{"Cant. Tramo 1 y 3.6",#N/A,FALSE,"Tramo 1 y Tramo 3-6";"Cant. Acc y Tramo 3 Subt 1 a 4",#N/A,FALSE,"Acceso Tunel -Tramo 3(Subt 1-4)"}</definedName>
    <definedName name="wrn.Resumen._.cantidades." localSheetId="8" hidden="1">{"Cant. Tramo 1 y 3.6",#N/A,FALSE,"Tramo 1 y Tramo 3-6";"Cant. Acc y Tramo 3 Subt 1 a 4",#N/A,FALSE,"Acceso Tunel -Tramo 3(Subt 1-4)"}</definedName>
    <definedName name="wrn.Resumen._.cantidades." localSheetId="12" hidden="1">{"Cant. Tramo 1 y 3.6",#N/A,FALSE,"Tramo 1 y Tramo 3-6";"Cant. Acc y Tramo 3 Subt 1 a 4",#N/A,FALSE,"Acceso Tunel -Tramo 3(Subt 1-4)"}</definedName>
    <definedName name="wrn.Resumen._.cantidades." localSheetId="13"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11">#REF!</definedName>
    <definedName name="Yeso" localSheetId="5">#REF!</definedName>
    <definedName name="Yeso" localSheetId="7">#REF!</definedName>
    <definedName name="Yeso" localSheetId="6">#REF!</definedName>
    <definedName name="Yeso" localSheetId="8">#REF!</definedName>
    <definedName name="Yeso" localSheetId="10">#REF!</definedName>
    <definedName name="Yeso" localSheetId="12">#REF!</definedName>
    <definedName name="Yeso" localSheetId="13">#REF!</definedName>
    <definedName name="Yeso">#REF!</definedName>
    <definedName name="z">[16]Datos!$B$2:$B$60</definedName>
    <definedName name="Zocalo_en_acero_inoxidable_e_0_10_ML" localSheetId="11">#REF!</definedName>
    <definedName name="Zocalo_en_acero_inoxidable_e_0_10_ML" localSheetId="5">#REF!</definedName>
    <definedName name="Zocalo_en_acero_inoxidable_e_0_10_ML" localSheetId="7">#REF!</definedName>
    <definedName name="Zocalo_en_acero_inoxidable_e_0_10_ML" localSheetId="6">#REF!</definedName>
    <definedName name="Zocalo_en_acero_inoxidable_e_0_10_ML" localSheetId="8">#REF!</definedName>
    <definedName name="Zocalo_en_acero_inoxidable_e_0_10_ML" localSheetId="10">#REF!</definedName>
    <definedName name="Zocalo_en_acero_inoxidable_e_0_10_ML" localSheetId="12">#REF!</definedName>
    <definedName name="Zocalo_en_acero_inoxidable_e_0_10_ML" localSheetId="13">#REF!</definedName>
    <definedName name="Zocalo_en_acero_inoxidable_e_0_10_ML">#REF!</definedName>
    <definedName name="Zorra_Metalica__Ruedas_de_Caucho" localSheetId="11">#REF!</definedName>
    <definedName name="Zorra_Metalica__Ruedas_de_Caucho" localSheetId="5">#REF!</definedName>
    <definedName name="Zorra_Metalica__Ruedas_de_Caucho" localSheetId="7">#REF!</definedName>
    <definedName name="Zorra_Metalica__Ruedas_de_Caucho" localSheetId="6">#REF!</definedName>
    <definedName name="Zorra_Metalica__Ruedas_de_Caucho" localSheetId="8">#REF!</definedName>
    <definedName name="Zorra_Metalica__Ruedas_de_Caucho" localSheetId="10">#REF!</definedName>
    <definedName name="Zorra_Metalica__Ruedas_de_Caucho" localSheetId="12">#REF!</definedName>
    <definedName name="Zorra_Metalica__Ruedas_de_Caucho" localSheetId="13">#REF!</definedName>
    <definedName name="Zorra_Metalica__Ruedas_de_Caucho">#REF!</definedName>
  </definedNames>
  <calcPr calcId="179017"/>
</workbook>
</file>

<file path=xl/calcChain.xml><?xml version="1.0" encoding="utf-8"?>
<calcChain xmlns="http://schemas.openxmlformats.org/spreadsheetml/2006/main">
  <c r="C27" i="46" l="1"/>
  <c r="C26" i="46"/>
  <c r="C25" i="46"/>
  <c r="C24" i="46"/>
  <c r="C23" i="46"/>
  <c r="C22" i="46"/>
  <c r="F21" i="46"/>
  <c r="C21" i="46"/>
  <c r="C20" i="46"/>
  <c r="C19" i="46"/>
  <c r="C18" i="46"/>
  <c r="B8" i="46"/>
  <c r="B6" i="46"/>
  <c r="B4" i="46"/>
  <c r="B2" i="46"/>
  <c r="B1" i="46"/>
  <c r="C78" i="43" l="1"/>
  <c r="C64" i="43"/>
  <c r="C50" i="43"/>
  <c r="C36" i="43"/>
  <c r="C21" i="43"/>
  <c r="K88" i="43"/>
  <c r="K87" i="43"/>
  <c r="K86" i="43"/>
  <c r="K85" i="43"/>
  <c r="K84" i="43"/>
  <c r="K83" i="43"/>
  <c r="K82" i="43"/>
  <c r="E82" i="43"/>
  <c r="A82" i="43"/>
  <c r="C79" i="43"/>
  <c r="K74" i="43"/>
  <c r="K73" i="43"/>
  <c r="K72" i="43"/>
  <c r="K71" i="43"/>
  <c r="K70" i="43"/>
  <c r="K69" i="43"/>
  <c r="K68" i="43"/>
  <c r="E68" i="43"/>
  <c r="A68" i="43"/>
  <c r="C65" i="43"/>
  <c r="K60" i="43"/>
  <c r="K59" i="43"/>
  <c r="K58" i="43"/>
  <c r="K57" i="43"/>
  <c r="K56" i="43"/>
  <c r="K55" i="43"/>
  <c r="K54" i="43"/>
  <c r="E54" i="43"/>
  <c r="A54" i="43"/>
  <c r="C51" i="43"/>
  <c r="K46" i="43"/>
  <c r="K45" i="43"/>
  <c r="K44" i="43"/>
  <c r="K43" i="43"/>
  <c r="K42" i="43"/>
  <c r="K41" i="43"/>
  <c r="K40" i="43"/>
  <c r="E40" i="43"/>
  <c r="A40" i="43"/>
  <c r="C37" i="43"/>
  <c r="K32" i="43"/>
  <c r="K31" i="43"/>
  <c r="K30" i="43"/>
  <c r="K29" i="43"/>
  <c r="K28" i="43"/>
  <c r="K27" i="43"/>
  <c r="K26" i="43"/>
  <c r="E26" i="43"/>
  <c r="A26" i="43"/>
  <c r="C22" i="43"/>
  <c r="A1" i="43"/>
  <c r="L26" i="43" l="1"/>
  <c r="L28" i="43"/>
  <c r="L30" i="43"/>
  <c r="M30" i="43" s="1"/>
  <c r="L32" i="43"/>
  <c r="M32" i="43" s="1"/>
  <c r="L84" i="43"/>
  <c r="M84" i="43" s="1"/>
  <c r="L88" i="43"/>
  <c r="M88" i="43" s="1"/>
  <c r="L27" i="43"/>
  <c r="L29" i="43"/>
  <c r="L31" i="43"/>
  <c r="L40" i="43"/>
  <c r="L42" i="43"/>
  <c r="M42" i="43" s="1"/>
  <c r="L44" i="43"/>
  <c r="L46" i="43"/>
  <c r="L83" i="43"/>
  <c r="N83" i="43" s="1"/>
  <c r="L85" i="43"/>
  <c r="N85" i="43" s="1"/>
  <c r="L87" i="43"/>
  <c r="M27" i="43"/>
  <c r="M29" i="43"/>
  <c r="M31" i="43"/>
  <c r="M83" i="43"/>
  <c r="M85" i="43"/>
  <c r="M87" i="43"/>
  <c r="L41" i="43"/>
  <c r="M41" i="43" s="1"/>
  <c r="L43" i="43"/>
  <c r="M43" i="43" s="1"/>
  <c r="L45" i="43"/>
  <c r="N45" i="43" s="1"/>
  <c r="L54" i="43"/>
  <c r="M54" i="43" s="1"/>
  <c r="L56" i="43"/>
  <c r="L58" i="43"/>
  <c r="N58" i="43" s="1"/>
  <c r="L60" i="43"/>
  <c r="L69" i="43"/>
  <c r="L71" i="43"/>
  <c r="L73" i="43"/>
  <c r="L82" i="43"/>
  <c r="L86" i="43"/>
  <c r="M45" i="43"/>
  <c r="M56" i="43"/>
  <c r="N56" i="43" s="1"/>
  <c r="M58" i="43"/>
  <c r="M60" i="43"/>
  <c r="N60" i="43" s="1"/>
  <c r="M69" i="43"/>
  <c r="N69" i="43" s="1"/>
  <c r="M86" i="43"/>
  <c r="L55" i="43"/>
  <c r="M55" i="43" s="1"/>
  <c r="N55" i="43" s="1"/>
  <c r="L57" i="43"/>
  <c r="L59" i="43"/>
  <c r="L68" i="43"/>
  <c r="M68" i="43" s="1"/>
  <c r="L70" i="43"/>
  <c r="M70" i="43" s="1"/>
  <c r="L72" i="43"/>
  <c r="M72" i="43" s="1"/>
  <c r="L74" i="43"/>
  <c r="M74" i="43" s="1"/>
  <c r="N74" i="43" s="1"/>
  <c r="N71" i="43" l="1"/>
  <c r="N57" i="43"/>
  <c r="M57" i="43"/>
  <c r="N31" i="43"/>
  <c r="N87" i="43"/>
  <c r="N29" i="43"/>
  <c r="M71" i="43"/>
  <c r="N59" i="43"/>
  <c r="N27" i="43"/>
  <c r="N86" i="43"/>
  <c r="M59" i="43"/>
  <c r="M28" i="43"/>
  <c r="N28" i="43" s="1"/>
  <c r="M61" i="43"/>
  <c r="N54" i="43"/>
  <c r="L47" i="43"/>
  <c r="P47" i="43" s="1"/>
  <c r="N41" i="43"/>
  <c r="N43" i="43"/>
  <c r="L75" i="43"/>
  <c r="P75" i="43" s="1"/>
  <c r="N32" i="43"/>
  <c r="N30" i="43"/>
  <c r="M46" i="43"/>
  <c r="N46" i="43" s="1"/>
  <c r="L33" i="43"/>
  <c r="P33" i="43" s="1"/>
  <c r="N72" i="43"/>
  <c r="N70" i="43"/>
  <c r="N68" i="43"/>
  <c r="M26" i="43"/>
  <c r="M44" i="43"/>
  <c r="N44" i="43" s="1"/>
  <c r="N88" i="43"/>
  <c r="N42" i="43"/>
  <c r="L61" i="43"/>
  <c r="P61" i="43" s="1"/>
  <c r="N84" i="43"/>
  <c r="M73" i="43"/>
  <c r="M75" i="43" s="1"/>
  <c r="L89" i="43"/>
  <c r="P89" i="43" s="1"/>
  <c r="M40" i="43"/>
  <c r="N40" i="43" s="1"/>
  <c r="M82" i="43"/>
  <c r="M89" i="43" s="1"/>
  <c r="N73" i="43" l="1"/>
  <c r="N61" i="43"/>
  <c r="N47" i="43"/>
  <c r="N82" i="43"/>
  <c r="N89" i="43" s="1"/>
  <c r="M47" i="43"/>
  <c r="M33" i="43"/>
  <c r="N26" i="43"/>
  <c r="N33" i="43" s="1"/>
  <c r="N75" i="43"/>
  <c r="B396" i="34" l="1"/>
  <c r="B394" i="34"/>
  <c r="B395" i="34" s="1"/>
  <c r="B388" i="34"/>
  <c r="B377" i="34"/>
  <c r="B375" i="34"/>
  <c r="B376" i="34" s="1"/>
  <c r="B369" i="34"/>
  <c r="B358" i="34"/>
  <c r="B356" i="34"/>
  <c r="B357" i="34" s="1"/>
  <c r="B359" i="34" s="1"/>
  <c r="B350" i="34"/>
  <c r="B339" i="34"/>
  <c r="B337" i="34"/>
  <c r="B338" i="34" s="1"/>
  <c r="B331" i="34"/>
  <c r="B316" i="34"/>
  <c r="B314" i="34"/>
  <c r="B315" i="34" s="1"/>
  <c r="B308" i="34"/>
  <c r="B297" i="34"/>
  <c r="B295" i="34"/>
  <c r="B296" i="34" s="1"/>
  <c r="B298" i="34" s="1"/>
  <c r="B289" i="34"/>
  <c r="B278" i="34"/>
  <c r="B276" i="34"/>
  <c r="B277" i="34" s="1"/>
  <c r="B270" i="34"/>
  <c r="B259" i="34"/>
  <c r="B257" i="34"/>
  <c r="B258" i="34" s="1"/>
  <c r="B260" i="34" s="1"/>
  <c r="B251" i="34"/>
  <c r="B236" i="34"/>
  <c r="B234" i="34"/>
  <c r="B235" i="34" s="1"/>
  <c r="B228" i="34"/>
  <c r="B217" i="34"/>
  <c r="B216" i="34"/>
  <c r="B215" i="34"/>
  <c r="B209" i="34"/>
  <c r="B198" i="34"/>
  <c r="B196" i="34"/>
  <c r="B197" i="34" s="1"/>
  <c r="B190" i="34"/>
  <c r="B179" i="34"/>
  <c r="B177" i="34"/>
  <c r="B178" i="34" s="1"/>
  <c r="B171" i="34"/>
  <c r="B156" i="34"/>
  <c r="B154" i="34"/>
  <c r="B155" i="34" s="1"/>
  <c r="B148" i="34"/>
  <c r="B137" i="34"/>
  <c r="B135" i="34"/>
  <c r="B136" i="34" s="1"/>
  <c r="B129" i="34"/>
  <c r="B118" i="34"/>
  <c r="B116" i="34"/>
  <c r="B117" i="34" s="1"/>
  <c r="B110" i="34"/>
  <c r="B99" i="34"/>
  <c r="B97" i="34"/>
  <c r="B98" i="34" s="1"/>
  <c r="B100" i="34" s="1"/>
  <c r="B91" i="34"/>
  <c r="B76" i="34"/>
  <c r="B74" i="34"/>
  <c r="B75" i="34" s="1"/>
  <c r="B68" i="34"/>
  <c r="B57" i="34"/>
  <c r="B55" i="34"/>
  <c r="B56" i="34" s="1"/>
  <c r="B49" i="34"/>
  <c r="B38" i="34"/>
  <c r="B36" i="34"/>
  <c r="B37" i="34" s="1"/>
  <c r="B30" i="34"/>
  <c r="B19" i="34"/>
  <c r="B17" i="34"/>
  <c r="B18" i="34" s="1"/>
  <c r="C388" i="34"/>
  <c r="C369" i="34"/>
  <c r="C350" i="34"/>
  <c r="C331" i="34"/>
  <c r="C308" i="34"/>
  <c r="C289" i="34"/>
  <c r="C270" i="34"/>
  <c r="C251" i="34"/>
  <c r="C228" i="34"/>
  <c r="C209" i="34"/>
  <c r="C190" i="34"/>
  <c r="C171" i="34"/>
  <c r="C148" i="34"/>
  <c r="C129" i="34"/>
  <c r="C110" i="34"/>
  <c r="C91" i="34"/>
  <c r="C68" i="34"/>
  <c r="C49" i="34"/>
  <c r="C11" i="34"/>
  <c r="B11" i="34"/>
  <c r="B119" i="34" l="1"/>
  <c r="B218" i="34"/>
  <c r="B20" i="34"/>
  <c r="B39" i="34"/>
  <c r="B58" i="34"/>
  <c r="B317" i="34"/>
  <c r="B397" i="34"/>
  <c r="B378" i="34"/>
  <c r="B340" i="34"/>
  <c r="B279" i="34"/>
  <c r="B237" i="34"/>
  <c r="B199" i="34"/>
  <c r="B180" i="34"/>
  <c r="B157" i="34"/>
  <c r="B138" i="34"/>
  <c r="B77" i="34"/>
  <c r="C30" i="34" l="1"/>
  <c r="C36" i="34"/>
  <c r="C38" i="34" l="1"/>
  <c r="C37" i="34"/>
  <c r="E127" i="4" l="1"/>
  <c r="D127" i="4"/>
  <c r="C127" i="4"/>
  <c r="B127" i="4"/>
  <c r="E107" i="4"/>
  <c r="D107" i="4"/>
  <c r="C107" i="4"/>
  <c r="B107" i="4"/>
  <c r="E87" i="4"/>
  <c r="D87" i="4"/>
  <c r="C87" i="4"/>
  <c r="B87" i="4"/>
  <c r="E66" i="4"/>
  <c r="D66" i="4"/>
  <c r="C66" i="4"/>
  <c r="B66" i="4"/>
  <c r="E125" i="4"/>
  <c r="D125" i="4"/>
  <c r="C125" i="4"/>
  <c r="B125" i="4"/>
  <c r="E105" i="4"/>
  <c r="D105" i="4"/>
  <c r="C105" i="4"/>
  <c r="B105" i="4"/>
  <c r="E85" i="4"/>
  <c r="D85" i="4"/>
  <c r="C85" i="4"/>
  <c r="B85" i="4"/>
  <c r="E64" i="4"/>
  <c r="D64" i="4"/>
  <c r="C64" i="4"/>
  <c r="B64" i="4"/>
  <c r="C45" i="4"/>
  <c r="D45" i="4"/>
  <c r="E45" i="4"/>
  <c r="B45" i="4"/>
  <c r="B43" i="4"/>
  <c r="C43" i="4"/>
  <c r="D43" i="4"/>
  <c r="E43" i="4"/>
  <c r="E99" i="34" l="1"/>
  <c r="D99" i="34"/>
  <c r="C99" i="34"/>
  <c r="H99" i="34"/>
  <c r="H100" i="34" s="1"/>
  <c r="G99" i="34"/>
  <c r="G100" i="34" s="1"/>
  <c r="D120" i="4" l="1"/>
  <c r="C38" i="4" l="1"/>
  <c r="C49" i="24" l="1"/>
  <c r="F179" i="34" l="1"/>
  <c r="F180" i="34" s="1"/>
  <c r="E179" i="34"/>
  <c r="E180" i="34" s="1"/>
  <c r="D179" i="34"/>
  <c r="D180" i="34" s="1"/>
  <c r="C19" i="34"/>
  <c r="C20" i="34" s="1"/>
  <c r="C120" i="4" l="1"/>
  <c r="A1" i="34" l="1"/>
  <c r="H398" i="34"/>
  <c r="H396" i="34"/>
  <c r="H397" i="34" s="1"/>
  <c r="G396" i="34"/>
  <c r="G397" i="34" s="1"/>
  <c r="F396" i="34"/>
  <c r="F397" i="34" s="1"/>
  <c r="E396" i="34"/>
  <c r="E397" i="34" s="1"/>
  <c r="D396" i="34"/>
  <c r="D397" i="34" s="1"/>
  <c r="C396" i="34"/>
  <c r="C397" i="34" s="1"/>
  <c r="A385" i="34"/>
  <c r="A384" i="34"/>
  <c r="H377" i="34"/>
  <c r="H378" i="34" s="1"/>
  <c r="G377" i="34"/>
  <c r="G378" i="34" s="1"/>
  <c r="F377" i="34"/>
  <c r="F378" i="34" s="1"/>
  <c r="E377" i="34"/>
  <c r="E378" i="34" s="1"/>
  <c r="D377" i="34"/>
  <c r="D378" i="34" s="1"/>
  <c r="C377" i="34"/>
  <c r="C378" i="34" s="1"/>
  <c r="H379" i="34"/>
  <c r="A366" i="34"/>
  <c r="A365" i="34"/>
  <c r="H358" i="34"/>
  <c r="H359" i="34" s="1"/>
  <c r="G358" i="34"/>
  <c r="G359" i="34" s="1"/>
  <c r="F358" i="34"/>
  <c r="F359" i="34" s="1"/>
  <c r="E358" i="34"/>
  <c r="E359" i="34" s="1"/>
  <c r="D358" i="34"/>
  <c r="D359" i="34" s="1"/>
  <c r="C358" i="34"/>
  <c r="C359" i="34" s="1"/>
  <c r="H360" i="34"/>
  <c r="A347" i="34"/>
  <c r="A346" i="34"/>
  <c r="H339" i="34"/>
  <c r="H340" i="34" s="1"/>
  <c r="G339" i="34"/>
  <c r="G340" i="34" s="1"/>
  <c r="F339" i="34"/>
  <c r="F340" i="34" s="1"/>
  <c r="E339" i="34"/>
  <c r="E340" i="34" s="1"/>
  <c r="D339" i="34"/>
  <c r="D340" i="34" s="1"/>
  <c r="C339" i="34"/>
  <c r="C340" i="34" s="1"/>
  <c r="H341" i="34"/>
  <c r="A328" i="34"/>
  <c r="A327" i="34"/>
  <c r="B323" i="34"/>
  <c r="B129" i="4" l="1"/>
  <c r="C118" i="34" l="1"/>
  <c r="C119" i="34" s="1"/>
  <c r="B120" i="4" l="1"/>
  <c r="C100" i="4"/>
  <c r="D100" i="4"/>
  <c r="B100" i="4"/>
  <c r="C80" i="4"/>
  <c r="D80" i="4"/>
  <c r="E80" i="4"/>
  <c r="B80" i="4"/>
  <c r="C59" i="4" l="1"/>
  <c r="D59" i="4"/>
  <c r="B59" i="4"/>
  <c r="B38" i="4"/>
  <c r="A1" i="24" l="1"/>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s="1"/>
  <c r="R37" i="24"/>
  <c r="O48" i="24" s="1"/>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F17" i="24"/>
  <c r="F16" i="24"/>
  <c r="F15" i="24"/>
  <c r="F14" i="24"/>
  <c r="F13" i="24"/>
  <c r="F12" i="24"/>
  <c r="F11" i="24"/>
  <c r="F10" i="24"/>
  <c r="F9" i="24"/>
  <c r="C48" i="24" l="1"/>
  <c r="C30" i="24"/>
  <c r="C19" i="24"/>
  <c r="I48" i="24"/>
  <c r="AA48" i="24"/>
  <c r="U19" i="24"/>
  <c r="O19" i="24"/>
  <c r="AA19" i="24"/>
  <c r="I19" i="24"/>
  <c r="U30" i="24"/>
  <c r="O30" i="24"/>
  <c r="AA30" i="24"/>
  <c r="I30" i="24"/>
  <c r="AB2" i="24" l="1"/>
  <c r="V2" i="24"/>
  <c r="P2" i="24"/>
  <c r="J2" i="24"/>
  <c r="D2" i="24"/>
  <c r="F317" i="34"/>
  <c r="H316" i="34"/>
  <c r="H317" i="34" s="1"/>
  <c r="G316" i="34"/>
  <c r="G317" i="34" s="1"/>
  <c r="F316" i="34"/>
  <c r="E316" i="34"/>
  <c r="E317" i="34" s="1"/>
  <c r="D316" i="34"/>
  <c r="D317" i="34" s="1"/>
  <c r="C316" i="34"/>
  <c r="C317" i="34" s="1"/>
  <c r="H318" i="34"/>
  <c r="A305" i="34"/>
  <c r="A304" i="34"/>
  <c r="H297" i="34"/>
  <c r="H298" i="34" s="1"/>
  <c r="G297" i="34"/>
  <c r="G298" i="34" s="1"/>
  <c r="F297" i="34"/>
  <c r="F298" i="34" s="1"/>
  <c r="E297" i="34"/>
  <c r="E298" i="34" s="1"/>
  <c r="D297" i="34"/>
  <c r="D298" i="34" s="1"/>
  <c r="C297" i="34"/>
  <c r="C298" i="34" s="1"/>
  <c r="A286" i="34"/>
  <c r="A285" i="34"/>
  <c r="H278" i="34"/>
  <c r="H279" i="34" s="1"/>
  <c r="G278" i="34"/>
  <c r="G279" i="34" s="1"/>
  <c r="F278" i="34"/>
  <c r="F279" i="34" s="1"/>
  <c r="E278" i="34"/>
  <c r="E279" i="34" s="1"/>
  <c r="D278" i="34"/>
  <c r="D279" i="34" s="1"/>
  <c r="C278" i="34"/>
  <c r="C279" i="34" s="1"/>
  <c r="A267" i="34"/>
  <c r="A266" i="34"/>
  <c r="H259" i="34"/>
  <c r="H260" i="34" s="1"/>
  <c r="G259" i="34"/>
  <c r="G260" i="34" s="1"/>
  <c r="F259" i="34"/>
  <c r="F260" i="34" s="1"/>
  <c r="E259" i="34"/>
  <c r="E260" i="34" s="1"/>
  <c r="D259" i="34"/>
  <c r="D260" i="34" s="1"/>
  <c r="C259" i="34"/>
  <c r="C260" i="34" s="1"/>
  <c r="H261" i="34"/>
  <c r="B109" i="4" s="1"/>
  <c r="A248" i="34"/>
  <c r="A247" i="34"/>
  <c r="B243" i="34"/>
  <c r="H238" i="34"/>
  <c r="H236" i="34"/>
  <c r="H237" i="34" s="1"/>
  <c r="G236" i="34"/>
  <c r="G237" i="34" s="1"/>
  <c r="F236" i="34"/>
  <c r="F237" i="34" s="1"/>
  <c r="E236" i="34"/>
  <c r="E237" i="34" s="1"/>
  <c r="D236" i="34"/>
  <c r="D237" i="34" s="1"/>
  <c r="C236" i="34"/>
  <c r="C237" i="34" s="1"/>
  <c r="A225" i="34"/>
  <c r="A224" i="34"/>
  <c r="H218" i="34"/>
  <c r="F218" i="34"/>
  <c r="E218" i="34"/>
  <c r="C218" i="34"/>
  <c r="G218" i="34"/>
  <c r="D218" i="34"/>
  <c r="A206" i="34"/>
  <c r="A205" i="34"/>
  <c r="G199" i="34"/>
  <c r="F199" i="34"/>
  <c r="D199" i="34"/>
  <c r="H199" i="34"/>
  <c r="E199" i="34"/>
  <c r="C199" i="34"/>
  <c r="A187" i="34"/>
  <c r="A186" i="34"/>
  <c r="H180" i="34"/>
  <c r="G180" i="34"/>
  <c r="C179" i="34"/>
  <c r="C180" i="34" s="1"/>
  <c r="H181" i="34"/>
  <c r="A168" i="34"/>
  <c r="A167" i="34"/>
  <c r="B163" i="34"/>
  <c r="H156" i="34"/>
  <c r="H157" i="34" s="1"/>
  <c r="G156" i="34"/>
  <c r="G157" i="34" s="1"/>
  <c r="F156" i="34"/>
  <c r="F157" i="34" s="1"/>
  <c r="E156" i="34"/>
  <c r="E157" i="34" s="1"/>
  <c r="D156" i="34"/>
  <c r="D157" i="34" s="1"/>
  <c r="C156" i="34"/>
  <c r="C157" i="34" s="1"/>
  <c r="H158" i="34"/>
  <c r="A145" i="34"/>
  <c r="A144" i="34"/>
  <c r="E137" i="34"/>
  <c r="E138" i="34" s="1"/>
  <c r="D137" i="34"/>
  <c r="D138" i="34" s="1"/>
  <c r="C137" i="34"/>
  <c r="C138" i="34" s="1"/>
  <c r="A126" i="34"/>
  <c r="A125" i="34"/>
  <c r="G119" i="34"/>
  <c r="F119" i="34"/>
  <c r="D119" i="34"/>
  <c r="H119" i="34"/>
  <c r="E119" i="34"/>
  <c r="H120" i="34"/>
  <c r="A107" i="34"/>
  <c r="A106" i="34"/>
  <c r="F99" i="34"/>
  <c r="F100" i="34" s="1"/>
  <c r="E100" i="34"/>
  <c r="D100" i="34"/>
  <c r="C100" i="34"/>
  <c r="A88" i="34"/>
  <c r="A87" i="34"/>
  <c r="B83" i="34"/>
  <c r="A8" i="34"/>
  <c r="A45" i="34"/>
  <c r="B113" i="4"/>
  <c r="E129" i="4"/>
  <c r="D129" i="4"/>
  <c r="C129" i="4"/>
  <c r="E119" i="4"/>
  <c r="E124" i="4" s="1"/>
  <c r="E122" i="4" s="1"/>
  <c r="D119" i="4"/>
  <c r="D124" i="4" s="1"/>
  <c r="D122" i="4" s="1"/>
  <c r="C119" i="4"/>
  <c r="C124" i="4" s="1"/>
  <c r="C122" i="4" s="1"/>
  <c r="B119" i="4"/>
  <c r="B124" i="4" s="1"/>
  <c r="B122" i="4" s="1"/>
  <c r="B130" i="4" s="1"/>
  <c r="E118" i="4"/>
  <c r="D118" i="4"/>
  <c r="C118" i="4"/>
  <c r="B118" i="4"/>
  <c r="E109" i="4"/>
  <c r="E99" i="4"/>
  <c r="E104" i="4" s="1"/>
  <c r="E102" i="4" s="1"/>
  <c r="D99" i="4"/>
  <c r="D104" i="4" s="1"/>
  <c r="D102" i="4" s="1"/>
  <c r="C99" i="4"/>
  <c r="C104" i="4" s="1"/>
  <c r="C102" i="4" s="1"/>
  <c r="B99" i="4"/>
  <c r="B104" i="4" s="1"/>
  <c r="B102" i="4" s="1"/>
  <c r="E98" i="4"/>
  <c r="D98" i="4"/>
  <c r="C98" i="4"/>
  <c r="B98" i="4"/>
  <c r="B93" i="4"/>
  <c r="E89" i="4"/>
  <c r="E79" i="4"/>
  <c r="E84" i="4" s="1"/>
  <c r="E82" i="4" s="1"/>
  <c r="D79" i="4"/>
  <c r="D84" i="4" s="1"/>
  <c r="D82" i="4" s="1"/>
  <c r="C79" i="4"/>
  <c r="C84" i="4" s="1"/>
  <c r="C82" i="4" s="1"/>
  <c r="B79" i="4"/>
  <c r="B84" i="4" s="1"/>
  <c r="B82" i="4" s="1"/>
  <c r="E78" i="4"/>
  <c r="D78" i="4"/>
  <c r="C78" i="4"/>
  <c r="B78" i="4"/>
  <c r="B73" i="4"/>
  <c r="E68" i="4"/>
  <c r="E58" i="4"/>
  <c r="E63" i="4" s="1"/>
  <c r="E61" i="4" s="1"/>
  <c r="D58" i="4"/>
  <c r="D63" i="4" s="1"/>
  <c r="D61" i="4" s="1"/>
  <c r="C58" i="4"/>
  <c r="C63" i="4" s="1"/>
  <c r="C61" i="4" s="1"/>
  <c r="B58" i="4"/>
  <c r="B63" i="4" s="1"/>
  <c r="B61" i="4" s="1"/>
  <c r="E57" i="4"/>
  <c r="D57" i="4"/>
  <c r="C57" i="4"/>
  <c r="B57" i="4"/>
  <c r="B52" i="4"/>
  <c r="E90" i="4" l="1"/>
  <c r="E110" i="4"/>
  <c r="C130" i="4"/>
  <c r="D130" i="4"/>
  <c r="E130" i="4"/>
  <c r="B110" i="4"/>
  <c r="E111" i="4" s="1"/>
  <c r="E69" i="4"/>
  <c r="H280" i="34"/>
  <c r="C109" i="4" s="1"/>
  <c r="C110" i="4" s="1"/>
  <c r="E131" i="4"/>
  <c r="H299" i="34"/>
  <c r="H200" i="34"/>
  <c r="C89" i="4" s="1"/>
  <c r="C90" i="4" s="1"/>
  <c r="H219" i="34"/>
  <c r="D89" i="4" s="1"/>
  <c r="D90" i="4" s="1"/>
  <c r="B89" i="4"/>
  <c r="B90" i="4" s="1"/>
  <c r="E91" i="4" s="1"/>
  <c r="C68" i="4"/>
  <c r="C69" i="4" s="1"/>
  <c r="H139" i="34"/>
  <c r="D68" i="4" s="1"/>
  <c r="D69" i="4" s="1"/>
  <c r="B68" i="4"/>
  <c r="B69" i="4" s="1"/>
  <c r="F91" i="4" l="1"/>
  <c r="D109" i="4"/>
  <c r="D110" i="4" s="1"/>
  <c r="E70" i="4"/>
  <c r="A65" i="34"/>
  <c r="A64" i="34"/>
  <c r="H78" i="34"/>
  <c r="E47" i="4" s="1"/>
  <c r="H76" i="34"/>
  <c r="H77" i="34" s="1"/>
  <c r="G76" i="34"/>
  <c r="G77" i="34" s="1"/>
  <c r="F76" i="34"/>
  <c r="F77" i="34" s="1"/>
  <c r="E76" i="34"/>
  <c r="E77" i="34" s="1"/>
  <c r="D76" i="34"/>
  <c r="D77" i="34" s="1"/>
  <c r="C76" i="34"/>
  <c r="C77" i="34" s="1"/>
  <c r="E37" i="4"/>
  <c r="E42" i="4" s="1"/>
  <c r="E40" i="4" s="1"/>
  <c r="E36" i="4"/>
  <c r="A46" i="34"/>
  <c r="A26" i="34"/>
  <c r="A27" i="34"/>
  <c r="H59" i="34"/>
  <c r="D47" i="4" s="1"/>
  <c r="H57" i="34"/>
  <c r="H58" i="34" s="1"/>
  <c r="G57" i="34"/>
  <c r="G58" i="34" s="1"/>
  <c r="F57" i="34"/>
  <c r="F58" i="34" s="1"/>
  <c r="E57" i="34"/>
  <c r="E58" i="34" s="1"/>
  <c r="D57" i="34"/>
  <c r="D58" i="34" s="1"/>
  <c r="C57" i="34"/>
  <c r="C58" i="34" s="1"/>
  <c r="H38" i="34"/>
  <c r="H39" i="34" s="1"/>
  <c r="G38" i="34"/>
  <c r="G39" i="34" s="1"/>
  <c r="F38" i="34"/>
  <c r="F39" i="34" s="1"/>
  <c r="E38" i="34"/>
  <c r="E39" i="34" s="1"/>
  <c r="D38" i="34"/>
  <c r="D39" i="34" s="1"/>
  <c r="C39" i="34"/>
  <c r="H40" i="34"/>
  <c r="D20" i="34"/>
  <c r="E20" i="34"/>
  <c r="F20" i="34"/>
  <c r="G20" i="34"/>
  <c r="H20" i="34"/>
  <c r="A7" i="34"/>
  <c r="B3" i="34"/>
  <c r="D37" i="4"/>
  <c r="D42" i="4" s="1"/>
  <c r="D40" i="4" s="1"/>
  <c r="C37" i="4"/>
  <c r="C42" i="4" s="1"/>
  <c r="C40" i="4" s="1"/>
  <c r="B37" i="4"/>
  <c r="B42" i="4" s="1"/>
  <c r="B40" i="4" s="1"/>
  <c r="D48" i="4" l="1"/>
  <c r="E48" i="4"/>
  <c r="F70" i="4"/>
  <c r="C47" i="4"/>
  <c r="C48" i="4" s="1"/>
  <c r="H21" i="34"/>
  <c r="C18" i="4"/>
  <c r="D36" i="4"/>
  <c r="C36" i="4"/>
  <c r="B36" i="4"/>
  <c r="B6" i="4"/>
  <c r="F131" i="4" l="1"/>
  <c r="B7" i="4"/>
  <c r="B8" i="4" s="1"/>
  <c r="F111" i="4"/>
  <c r="B47" i="4"/>
  <c r="G111" i="4" l="1"/>
  <c r="G91" i="4"/>
  <c r="G131" i="4"/>
  <c r="G70" i="4"/>
  <c r="B48" i="4"/>
  <c r="E49" i="4" s="1"/>
  <c r="G49" i="4" s="1"/>
  <c r="B31" i="4"/>
  <c r="F49" i="4" l="1"/>
  <c r="B324" i="34"/>
  <c r="U3" i="24"/>
  <c r="B94" i="4"/>
  <c r="B164" i="34"/>
  <c r="B74" i="4"/>
  <c r="O3" i="24"/>
  <c r="I3" i="24"/>
  <c r="B84" i="34"/>
  <c r="B53" i="4"/>
  <c r="B4" i="34"/>
  <c r="C3" i="24"/>
  <c r="AA3" i="24"/>
  <c r="B244" i="34"/>
  <c r="B114" i="4"/>
  <c r="B32" i="4"/>
</calcChain>
</file>

<file path=xl/sharedStrings.xml><?xml version="1.0" encoding="utf-8"?>
<sst xmlns="http://schemas.openxmlformats.org/spreadsheetml/2006/main" count="3423" uniqueCount="590">
  <si>
    <t>Integrante 1</t>
  </si>
  <si>
    <t>Integrante 2</t>
  </si>
  <si>
    <t xml:space="preserve">Email </t>
  </si>
  <si>
    <t xml:space="preserve">Ciudad </t>
  </si>
  <si>
    <t xml:space="preserve">Direccion </t>
  </si>
  <si>
    <t xml:space="preserve">Telefono </t>
  </si>
  <si>
    <t>OBJETO</t>
  </si>
  <si>
    <t xml:space="preserve">Fecha de Terminación </t>
  </si>
  <si>
    <t>Folio</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</si>
  <si>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</si>
  <si>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</si>
  <si>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</si>
  <si>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</si>
  <si>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</si>
  <si>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</si>
  <si>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</si>
  <si>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</si>
  <si>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</si>
  <si>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</si>
  <si>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</si>
  <si>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</si>
  <si>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</si>
  <si>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</si>
  <si>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</si>
  <si>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</si>
  <si>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</si>
  <si>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</si>
  <si>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</si>
  <si>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</si>
  <si>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</si>
  <si>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PRESUPUESTO</t>
  </si>
  <si>
    <t>SMMLV AÑO ACTUAL</t>
  </si>
  <si>
    <t>presup.of</t>
  </si>
  <si>
    <t>NOMBRE DEL OFERENTE</t>
  </si>
  <si>
    <t>EXPERIENCIA ESPECÍFICA</t>
  </si>
  <si>
    <t>3.2.3</t>
  </si>
  <si>
    <t>NO CUMPLE</t>
  </si>
  <si>
    <t>CUMPLE</t>
  </si>
  <si>
    <t>LIQ = AC / PC ≥ 1,0</t>
  </si>
  <si>
    <t>NE = PT / AT ≤ 0,70</t>
  </si>
  <si>
    <t>OFERENTE :</t>
  </si>
  <si>
    <t>DOCUMENTO</t>
  </si>
  <si>
    <t xml:space="preserve">SI </t>
  </si>
  <si>
    <t>NO</t>
  </si>
  <si>
    <t>REQUISITOS MÍNIMOS EXIGIDOS</t>
  </si>
  <si>
    <t>ASPECTOS JURIDICOS</t>
  </si>
  <si>
    <t>Acreditación de la Existencia y Representación Legal</t>
  </si>
  <si>
    <t>Documento de Constitución del Consorcio o Unión Temporal</t>
  </si>
  <si>
    <t>RUP Registro Único del Proponente (30 Días)</t>
  </si>
  <si>
    <t>Garantia de Seriedad de la oferta</t>
  </si>
  <si>
    <t>Certificación de Pagos al Sistema de Seguridad Social y de Aportes Parafiscales</t>
  </si>
  <si>
    <t>DOCUMENTACIÓN ACLARATORIA ENTREGADA POR LOS OFERENTES DE LOS ASPECTOS JURÍDICOS</t>
  </si>
  <si>
    <t>CONCLUSIÓN EVALUACION ASPECTOS JURÍDICOS</t>
  </si>
  <si>
    <t>3.2.2.</t>
  </si>
  <si>
    <t>CAPACIDAD FINANCIERA</t>
  </si>
  <si>
    <t>DOCUMENTACIÓN ACLARATORIA ENTREGADA POR LOS OFERENTES DE LA CAPACIDAD FINANCIERA</t>
  </si>
  <si>
    <t>CONCLUSIÓN EVALUACION CAPACIDAD FINANCIERA</t>
  </si>
  <si>
    <t>DOCUMENTACIÓN ACLARATORIA ENTREGADA POR LOS OFERENTES DE LA EXPERIENCIA ESPECÍFICA</t>
  </si>
  <si>
    <t>CONCLUSIÓN EVALUACION EXPERIENCIA ESPECÍFICA</t>
  </si>
  <si>
    <t>CAUSALES DE RECHAZO (SI APLICA)</t>
  </si>
  <si>
    <t>OBSERVACIONES ADICIONALES</t>
  </si>
  <si>
    <t xml:space="preserve">CONCLUSIÓN FINAL DE LA EVALUACIÓN DEL OFERENTE </t>
  </si>
  <si>
    <t>PENDIENTE</t>
  </si>
  <si>
    <t>NO HABILITADO</t>
  </si>
  <si>
    <t>HABILITADO</t>
  </si>
  <si>
    <t>RECHAZADO</t>
  </si>
  <si>
    <t>3.2.3.3.</t>
  </si>
  <si>
    <t>Capacidad de contratación (K) y capacidad residual (Kr) – Formato 06</t>
  </si>
  <si>
    <t>EXPERIENCIA ESPECÍFICA DEL OFERENTE</t>
  </si>
  <si>
    <t>X</t>
  </si>
  <si>
    <t>Folio/fecha/valor/M2/SMMLV</t>
  </si>
  <si>
    <t>OFERENTE</t>
  </si>
  <si>
    <t>DESCRIPCIÓN</t>
  </si>
  <si>
    <t xml:space="preserve"> </t>
  </si>
  <si>
    <t>NO SE REQUIRIO</t>
  </si>
  <si>
    <t xml:space="preserve">CONCLUSIÓN DEL OFERENTE </t>
  </si>
  <si>
    <t xml:space="preserve">CONCLUSIÓN  DEL OFERENTE </t>
  </si>
  <si>
    <t>Carta de Presentación de la Oferta</t>
  </si>
  <si>
    <t/>
  </si>
  <si>
    <t>REQUISITOS MINIMOS DE CARÁCTER TECNICO</t>
  </si>
  <si>
    <t>Cálculo de la Experiencia (E )</t>
  </si>
  <si>
    <t xml:space="preserve">             Experiencia (E) = </t>
  </si>
  <si>
    <t>Cálculo de la Capacidad Financiera (CF)</t>
  </si>
  <si>
    <t>Capacidad de Organización (CO)</t>
  </si>
  <si>
    <t xml:space="preserve">Índice de liquidez = </t>
  </si>
  <si>
    <t>Cálculo de la Capacidad Técnica (CT)</t>
  </si>
  <si>
    <t>Capacidad técnica (CT) se asigna con base en la siguiente tabla:</t>
  </si>
  <si>
    <t>INTEGRANTE 1</t>
  </si>
  <si>
    <t>INTEGRANTE 2</t>
  </si>
  <si>
    <t xml:space="preserve">DESCRIPCIÓN </t>
  </si>
  <si>
    <t>DÓLAR</t>
  </si>
  <si>
    <t>MINIMO EN USD</t>
  </si>
  <si>
    <t>MINIMO EN PESOS</t>
  </si>
  <si>
    <t xml:space="preserve">Mayor ingreso operacional </t>
  </si>
  <si>
    <t>Valor Total de los contratos (RUP)</t>
  </si>
  <si>
    <t>Calculo de la Experiencia</t>
  </si>
  <si>
    <t>Puntos * capacidad Financiera (CF)</t>
  </si>
  <si>
    <t xml:space="preserve">Indice de Liquidez </t>
  </si>
  <si>
    <t>Puntos * Capacidad Técnica (CT)</t>
  </si>
  <si>
    <t xml:space="preserve">Numero de Profesionales </t>
  </si>
  <si>
    <t>Saldo de contratos en ejecución (SCE)</t>
  </si>
  <si>
    <t>Valor</t>
  </si>
  <si>
    <t>Fecha de inicio</t>
  </si>
  <si>
    <t>Porcentaje de participación:</t>
  </si>
  <si>
    <t>Fecha de presentación de la oferta objeto del Proceso de Contratación</t>
  </si>
  <si>
    <t>Días ejecutados</t>
  </si>
  <si>
    <t>CONTRATO 1</t>
  </si>
  <si>
    <t xml:space="preserve">CONTRATO 2 </t>
  </si>
  <si>
    <t>CONTRATO 3</t>
  </si>
  <si>
    <t>CONTRATO 4</t>
  </si>
  <si>
    <t>CONTRATO 5</t>
  </si>
  <si>
    <t>CONTRATO 6</t>
  </si>
  <si>
    <t>CONTRATO 7</t>
  </si>
  <si>
    <t xml:space="preserve">Días por ejecutar </t>
  </si>
  <si>
    <t>SALDO DEL CONTRATO EN EJECUCIÓN</t>
  </si>
  <si>
    <t>Saldo diario del contrato en ejecución</t>
  </si>
  <si>
    <t>Nota: En la casilla de los dias por ejecutar que superen los 360 dias. Se debe incluir 360 dias</t>
  </si>
  <si>
    <t>TOTAL DE SALDOS DE CONTRATOS EN EJECUCIÓN</t>
  </si>
  <si>
    <t>CAPACIDAD RESIDUAL DEL OFERENTE</t>
  </si>
  <si>
    <t>Oferente</t>
  </si>
  <si>
    <t>EXPERIENCIA TÉCNICA DEL OFERENTE</t>
  </si>
  <si>
    <t>5,1,1</t>
  </si>
  <si>
    <t>5.1.1.1</t>
  </si>
  <si>
    <t>5.1.1.2</t>
  </si>
  <si>
    <t>5.1.1.3</t>
  </si>
  <si>
    <t>5.1.1.4</t>
  </si>
  <si>
    <t>5.1.1.5</t>
  </si>
  <si>
    <t>5.1.1.6</t>
  </si>
  <si>
    <t>5.1.1.8</t>
  </si>
  <si>
    <t>Verificación de no inclusión en el boletín de responsables fiscales</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</si>
  <si>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</si>
  <si>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</si>
  <si>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</si>
  <si>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</si>
  <si>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5.1.2</t>
  </si>
  <si>
    <t>REQUISITOS HABILITANTES FINANCIEROS</t>
  </si>
  <si>
    <t>RUP Registro Único del Proponente (30 Días) (FECHA DE CADA UNO DE LOS INTEGRANTES)</t>
  </si>
  <si>
    <t>CT = ≥ 50% PEE (60% PEE SIN ANTICIPO)</t>
  </si>
  <si>
    <t>RCI = UO/GI ≥ 2.0</t>
  </si>
  <si>
    <t>RP = UO/P ≥ 8%</t>
  </si>
  <si>
    <t>RA = UO/AT ≥ 5%</t>
  </si>
  <si>
    <t>LIQ = AC / PC ≥ 2.0</t>
  </si>
  <si>
    <t>NE = PT / AT ≤ 0.50</t>
  </si>
  <si>
    <t>5.1.3</t>
  </si>
  <si>
    <t>80% del valor del PEE (Para el caso que el oferente acepte el anticipo)
100% del valor del PEE (Para el caso que el oferente prescinda del anticipo)</t>
  </si>
  <si>
    <r>
      <t xml:space="preserve">El oferente debe acreditar en su oferta, que cuenta con experiencia específica en: </t>
    </r>
    <r>
      <rPr>
        <b/>
        <sz val="10"/>
        <color rgb="FFFF0000"/>
        <rFont val="Arial"/>
        <family val="2"/>
      </rPr>
      <t/>
    </r>
  </si>
  <si>
    <t>SI</t>
  </si>
  <si>
    <t>2 A 4</t>
  </si>
  <si>
    <t>10 A 21</t>
  </si>
  <si>
    <t>22 A 23</t>
  </si>
  <si>
    <t>24 A 82</t>
  </si>
  <si>
    <t>84 A 90</t>
  </si>
  <si>
    <t>92 A 96</t>
  </si>
  <si>
    <t>98 A 104</t>
  </si>
  <si>
    <t>1 A 3</t>
  </si>
  <si>
    <t>8 A 12</t>
  </si>
  <si>
    <t>13 A 14</t>
  </si>
  <si>
    <t xml:space="preserve"> 15 A 39</t>
  </si>
  <si>
    <t>44 A 47</t>
  </si>
  <si>
    <t>40 A 43</t>
  </si>
  <si>
    <t>48 A 49</t>
  </si>
  <si>
    <t>x</t>
  </si>
  <si>
    <t>03/08/2016
10/08/2016</t>
  </si>
  <si>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</si>
  <si>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</si>
  <si>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</si>
  <si>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</si>
  <si>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</si>
  <si>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</si>
  <si>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</si>
  <si>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</si>
  <si>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</si>
  <si>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</si>
  <si>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</si>
  <si>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</si>
  <si>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REQUERIMIENTO PARTICULAR QUE ACREDITA</t>
  </si>
  <si>
    <t>FOLIO</t>
  </si>
  <si>
    <t xml:space="preserve">              TOTAL                   </t>
  </si>
  <si>
    <t xml:space="preserve">TOTAL                   </t>
  </si>
  <si>
    <t>REQUISITO MINIMO  ENSMMLV</t>
  </si>
  <si>
    <t>APOYO INDUSTRIA NACIONAL</t>
  </si>
  <si>
    <t>EXPERIENCIA ADICIONAL TÉCNICA DEL OFERENTE</t>
  </si>
  <si>
    <t>FORMATO 18</t>
  </si>
  <si>
    <t>FORMATO 15 VALOR TOTAL</t>
  </si>
  <si>
    <t>RUP</t>
  </si>
  <si>
    <t>FORMATO 16</t>
  </si>
  <si>
    <t xml:space="preserve">Puntos * experiencia (E ) </t>
  </si>
  <si>
    <t xml:space="preserve">FECHA DE CIERRE </t>
  </si>
  <si>
    <t>CALIFICACION</t>
  </si>
  <si>
    <t>Mayor a</t>
  </si>
  <si>
    <t>Menor o igual a</t>
  </si>
  <si>
    <t>Puntaje</t>
  </si>
  <si>
    <t>Mayores</t>
  </si>
  <si>
    <t>Mayor o igual a</t>
  </si>
  <si>
    <t>Menor a</t>
  </si>
  <si>
    <t>Desde</t>
  </si>
  <si>
    <t>Hasta</t>
  </si>
  <si>
    <t>Fecha de suspensión</t>
  </si>
  <si>
    <t>Plazo (MESES)</t>
  </si>
  <si>
    <t>Plazo (DIAS)</t>
  </si>
  <si>
    <t>Si el número de días por ejecutar en un contrato es superior a 12 meses, es decir 360 días, el Saldo del Contrato en Ejecución solo tendrá en cuenta la proporción lineal de 12 meses</t>
  </si>
  <si>
    <t>POSGRADO</t>
  </si>
  <si>
    <t>MESES</t>
  </si>
  <si>
    <t>F.M.</t>
  </si>
  <si>
    <t>PLAZO</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</si>
  <si>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</si>
  <si>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</si>
  <si>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</si>
  <si>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</si>
  <si>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</si>
  <si>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</si>
  <si>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</si>
  <si>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</si>
  <si>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</si>
  <si>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</si>
  <si>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</si>
  <si>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</si>
  <si>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</si>
  <si>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</si>
  <si>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</si>
  <si>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</si>
  <si>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</si>
  <si>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</si>
  <si>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</si>
  <si>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</si>
  <si>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</si>
  <si>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</si>
  <si>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OTROS COSTOS DIRECTOS</t>
  </si>
  <si>
    <t>Otros costos directos</t>
  </si>
  <si>
    <t>UND</t>
  </si>
  <si>
    <t>Vr. Unitario</t>
  </si>
  <si>
    <t>Total</t>
  </si>
  <si>
    <t>SUBTOTAL OTROS COSTOS DIRECTOS (3)</t>
  </si>
  <si>
    <t>RESUMEN GENERAL</t>
  </si>
  <si>
    <t>COSTO TOTAL (1 + 2 + 3)</t>
  </si>
  <si>
    <t>IVA 19%</t>
  </si>
  <si>
    <t>VALOR FORMATO 07</t>
  </si>
  <si>
    <t>el F.M. en %</t>
  </si>
  <si>
    <t xml:space="preserve">VALOR TOTAL COSTO </t>
  </si>
  <si>
    <t>ITEM</t>
  </si>
  <si>
    <t>DESCRIPCION</t>
  </si>
  <si>
    <t>%</t>
  </si>
  <si>
    <t>Salario Básico (Nómina Total Mensual)</t>
  </si>
  <si>
    <t>Prestaciones Sociales</t>
  </si>
  <si>
    <t>Sistema de Seguridad Social Integral</t>
  </si>
  <si>
    <t>Otros</t>
  </si>
  <si>
    <t>Subtotal B+C</t>
  </si>
  <si>
    <t>Subtotal A+B+C+D</t>
  </si>
  <si>
    <t>E1</t>
  </si>
  <si>
    <t>E2</t>
  </si>
  <si>
    <t>Costos Indirectos</t>
  </si>
  <si>
    <t>Gastos Generales</t>
  </si>
  <si>
    <t>Impuestos, timbres, perfeccionamiento</t>
  </si>
  <si>
    <t>Subtotal (E1+E2)</t>
  </si>
  <si>
    <t>Honorarios (incluye Gastos contingentes)</t>
  </si>
  <si>
    <t>FACTOR MULTIPLICADOR (A+B+C+D+E+F)</t>
  </si>
  <si>
    <t>REGLAS DE PARTICIPACION</t>
  </si>
  <si>
    <t>FORMATO 11</t>
  </si>
  <si>
    <t>SMMLV 2018</t>
  </si>
  <si>
    <t>PUNTAJE TOTAL</t>
  </si>
  <si>
    <t>CONSECUTIVO RUP</t>
  </si>
  <si>
    <t>AÑOS A ACREDITAR</t>
  </si>
  <si>
    <t>Director general del proyecto</t>
  </si>
  <si>
    <r>
      <t xml:space="preserve">Arquitecto </t>
    </r>
    <r>
      <rPr>
        <sz val="10"/>
        <color rgb="FFFF0000"/>
        <rFont val="Arial"/>
        <family val="2"/>
      </rPr>
      <t>o</t>
    </r>
    <r>
      <rPr>
        <sz val="10"/>
        <rFont val="Arial"/>
        <family val="2"/>
      </rPr>
      <t xml:space="preserve"> 
Ingeniero civil 
</t>
    </r>
    <r>
      <rPr>
        <sz val="10"/>
        <color rgb="FFFF0000"/>
        <rFont val="Arial"/>
        <family val="2"/>
      </rPr>
      <t>con postgrado en gerencia y/o dirección de proyectos</t>
    </r>
  </si>
  <si>
    <r>
      <t xml:space="preserve">Director General </t>
    </r>
    <r>
      <rPr>
        <sz val="10"/>
        <color rgb="FFFF0000"/>
        <rFont val="Arial"/>
        <family val="2"/>
      </rPr>
      <t xml:space="preserve">y/o </t>
    </r>
    <r>
      <rPr>
        <sz val="10"/>
        <rFont val="Arial"/>
        <family val="2"/>
      </rPr>
      <t xml:space="preserve">
Director</t>
    </r>
    <r>
      <rPr>
        <sz val="10"/>
        <color rgb="FFFF0000"/>
        <rFont val="Arial"/>
        <family val="2"/>
      </rPr>
      <t xml:space="preserve"> y/o</t>
    </r>
    <r>
      <rPr>
        <sz val="10"/>
        <rFont val="Arial"/>
        <family val="2"/>
      </rPr>
      <t xml:space="preserve"> coordinador, en Construcción de edificaciones</t>
    </r>
  </si>
  <si>
    <t>FECHA INICIO CONTRATO</t>
  </si>
  <si>
    <t>TOTAL
DIAS</t>
  </si>
  <si>
    <t>AÑOS</t>
  </si>
  <si>
    <t>DIAS</t>
  </si>
  <si>
    <t>POE (SMMLV)</t>
  </si>
  <si>
    <t>Asignación puntaje factor técnico - puntaje por capacidad residual adicional a la mínima exigida</t>
  </si>
  <si>
    <t>(cuando aplique)</t>
  </si>
  <si>
    <t>150% POE (SMMLV) - Puntaje K adicional</t>
  </si>
  <si>
    <t>150% POE ($) - Puntaje K adicional</t>
  </si>
  <si>
    <t xml:space="preserve">NELSY LIDIA CRUZ SUAREZ </t>
  </si>
  <si>
    <t>CONSTRUCTORA JAIME URIBE S.A.S</t>
  </si>
  <si>
    <t>INTERVENTORÍA A LA CONSTRUCCIÓN Y/O AMPLIACIÓN DE EDIFICACIONES</t>
  </si>
  <si>
    <t>Director de Interventoría</t>
  </si>
  <si>
    <t xml:space="preserve">Ingeniero Civil
y/o Arquitecto </t>
  </si>
  <si>
    <t>Director o coordinador de interventoría en proyectos de construcción y/o ampliación de edificaciones</t>
  </si>
  <si>
    <t>Mínimo uno (1) de los proyectos acreditados deberán estar relacionados con la interventoría a la construcción y/o ampliación de una edificación y cuyo valor sea igual o mayor a 0.5 veces el valor del POE expresado en SMLMV a la fecha de su terminación.</t>
  </si>
  <si>
    <t>FONDO FINANCIERO DE PROYECTOS DE DESARROLLO FONADE
DEPARTAMENTO PARA LA PROSPERIDAD SOCIAL -DPS
CONVENIO INTERADMINISTRATIVO Nº 212080
INTERVENTORÍA TÉCNICA, ADMINISTRATIVA Y DE CONTROL PRESUPUESTAL PARA LA CONSTRUCCIÓN DEL CENTRO INTEGRADO COMUNITARIO CISCO SAN JOSÉ – FASE I, MUNICIPIO DE MANIZALES – CALDAS
CONVOCATORIA SIMPLIFICADA
CSI 005-2018</t>
  </si>
  <si>
    <t>102,45
204,89</t>
  </si>
  <si>
    <t>Maestría en el Área de Gerencia de proyectos</t>
  </si>
  <si>
    <t>15 puntos</t>
  </si>
  <si>
    <t>Especialización en el Área de Gerencia de proyectos</t>
  </si>
  <si>
    <t>10 puntos</t>
  </si>
  <si>
    <t>REQUISITO MINIMO EN SMMLV</t>
  </si>
  <si>
    <t>25 puntos</t>
  </si>
  <si>
    <t xml:space="preserve">Un (1) Contrato Adicional ≥ 0.5 veces el POE </t>
  </si>
  <si>
    <t xml:space="preserve">Dos (2) Contratos Adicionales cuya sumatoria sea ≥ 1. una vez el POE. </t>
  </si>
  <si>
    <t>50 puntos</t>
  </si>
  <si>
    <r>
      <t xml:space="preserve">INTERVENTORÍA A LA CONSTRUCCIÓN Y/O AMPLIACIÓN DE EDIFICACIONES </t>
    </r>
    <r>
      <rPr>
        <b/>
        <sz val="10"/>
        <color rgb="FFFF0000"/>
        <rFont val="Arial"/>
        <family val="2"/>
      </rPr>
      <t>INSTITUCIONALES</t>
    </r>
  </si>
  <si>
    <t>Residente de Interventoría</t>
  </si>
  <si>
    <t>Especialista
Eléctrico y/o redes de voz y datos</t>
  </si>
  <si>
    <t>Técnico PGIO</t>
  </si>
  <si>
    <t>Inspector de Interventoría</t>
  </si>
  <si>
    <t>Topógrafo</t>
  </si>
  <si>
    <t>Cadenero</t>
  </si>
  <si>
    <t>CONSULTORIA ESTRUCTURAL Y DE CONSTRUCCION S.A.S. - CEYCO INGENIERIA SAS</t>
  </si>
  <si>
    <t>GUILLERMO ANDRÉS CAMACHO OBREGÓN</t>
  </si>
  <si>
    <t>7580765
3174396245</t>
  </si>
  <si>
    <t>Calle 171#56 A-05</t>
  </si>
  <si>
    <t>ceycoingenieria@gmail.com</t>
  </si>
  <si>
    <t>Bogotá</t>
  </si>
  <si>
    <t>UNIDAD DE SALUD DE IBAGUE E.S.E</t>
  </si>
  <si>
    <t>MUNICIPIO DE EL RETORNO GUAVIARE</t>
  </si>
  <si>
    <t>ALCALDIA MUNICIPAL DE ORTEGA</t>
  </si>
  <si>
    <t>ALCALDÍA MUNICIPAL DE RIOBLANCO TOLIMA</t>
  </si>
  <si>
    <t>Realizar la Interventoría técnica, administrativa y financiera de la construcción de la primera etapa de la unidad intermedia de Salud de los barrios del sur en el municipio de Ibagué, Departamento del Tolima</t>
  </si>
  <si>
    <t>Interventoría técnica, administrativa y financiera para la construcción y dotación de un centro de desarrollo infantil en la inspección de la Libertad municipio de el RETORNO departamento del Guaviare</t>
  </si>
  <si>
    <t>Interventoría técnica, administrativa y financiera para la "construcción del centro de integración ciudadana en el sector urbano del municipio de rioblanco</t>
  </si>
  <si>
    <t>Realizar la Interventoría técnica, administrativa y financiera de la construcción de la segunda etapa de la unidad intermedia de Salud de los barrios del sur en el municipio de Ibagué, Departamento del Tolima</t>
  </si>
  <si>
    <t>N.A.</t>
  </si>
  <si>
    <t>Los contratos aportados deben incluir en su alcance u objeto, Interventoría a la construcción de una edificación institucional, con un valor mínimo de 1.0 veces el valor del POE, expresado en SMMLV a la fecha de su terminación</t>
  </si>
  <si>
    <t>INSTITUCIONAL OK</t>
  </si>
  <si>
    <r>
      <t xml:space="preserve">Contratar Interventoría técnica, administrativa, financiera, ambiental y jurídica a las obras que se generen en el cumplimiento del contrato de obra cuyo objeto es "Contratar la construcción de un </t>
    </r>
    <r>
      <rPr>
        <sz val="9"/>
        <color rgb="FFFF0000"/>
        <rFont val="Arial"/>
        <family val="2"/>
      </rPr>
      <t xml:space="preserve">polideportivo cubierto </t>
    </r>
    <r>
      <rPr>
        <sz val="9"/>
        <rFont val="Arial"/>
        <family val="2"/>
      </rPr>
      <t>en el corregimiento Olaya herrera del municipio de Ortega, Tolima, en ejecución del convenio interadministrativo No. 695 de 2014 suscrito con Coldeportes</t>
    </r>
  </si>
  <si>
    <t xml:space="preserve"> ≥ 0.5 veces el POE </t>
  </si>
  <si>
    <t>GUILLERMO ANDRES CAMACHO OBREGON</t>
  </si>
  <si>
    <t>INGENIERO CIVIL</t>
  </si>
  <si>
    <t>25202-105899</t>
  </si>
  <si>
    <t>MAGISTER EN INGENIERIA: AREA: CIVIL
ESPECIALISTA EN GERENCIA DE PROYECTOS DE CONSTRUCCION E INFRAESTRUCTURA</t>
  </si>
  <si>
    <t>Un (1) Proyecto cuyo valor esté entre 0.5 y 1.0 veces el POE, expresado en SMMLV</t>
  </si>
  <si>
    <t>PUNTAJE  Estudios adicionales de
posgrados</t>
  </si>
  <si>
    <t>PUNTAJE Más experiencia específica</t>
  </si>
  <si>
    <t>OFICINA</t>
  </si>
  <si>
    <t>EQUIPOS DE COMPUTO</t>
  </si>
  <si>
    <t>PAPELERIA</t>
  </si>
  <si>
    <t>MES</t>
  </si>
  <si>
    <t>GL</t>
  </si>
  <si>
    <t>NELSY LIDIA CRUZ SUAREZ</t>
  </si>
  <si>
    <t>OK</t>
  </si>
  <si>
    <t>Calle 122 No. 18 C 26 Of 203</t>
  </si>
  <si>
    <t>nelsy.cruz@nc-ing.com</t>
  </si>
  <si>
    <t>INCIPAL LTDA</t>
  </si>
  <si>
    <t>FUERZA AEREA COLOMBIANA</t>
  </si>
  <si>
    <t>INTERVENTORÍA AL CONTRATO DE OBRA CUYO OBJETO ES LA CONSTRUCCIÓN DEL JARDÍN MANUELISTA - REGISTRO No. 3929</t>
  </si>
  <si>
    <t>INTERVENTORIA TÉCNICA FINANCIERA, ADMINISTRATIVA, JURÍDICA Y CONTABLE DEL PROYECTO AMPLIACIÓN, ADECUACIÓN Y DOTACIÓN DE EQUIPOS Y MUEBLES DEL ALMACÉN DE ARMAMENTO AÉREO Y LA TORRE DE SECADO DE PARACAÍDAS DEL COMANDO AÉREO DE COMBATE No 2 UBICADO EN LA CIUDAD DE VILLAVICENCIO- META.</t>
  </si>
  <si>
    <t>MAURICIO PERALTA MEJIA</t>
  </si>
  <si>
    <t>25202-70063</t>
  </si>
  <si>
    <t>INTERVENTORIA A LA AMPLIACION ITACA APARTAMENTOS</t>
  </si>
  <si>
    <t>INTERVENTORIA A LA CONSTRUCCION DEL EDIFICIO SABANETA</t>
  </si>
  <si>
    <t>CUAL DE LOS 4 SERAN OBJETO DE EVALUACION</t>
  </si>
  <si>
    <t>INTERVENTORIA A LA CONSTRUCCION DEL EDIFICIO KOREL - APARTAMENTOS</t>
  </si>
  <si>
    <t>LUCIA MARGARITA CHACON PEREZ</t>
  </si>
  <si>
    <t>Calle 59 # 13-52 Ofic 402</t>
  </si>
  <si>
    <t>licitaciones.constructorajuj@gmail.com</t>
  </si>
  <si>
    <t>SECRETARIA DE INFRAESTRUCTURA DE CARTAGENA</t>
  </si>
  <si>
    <t>SECRETARIA DE EDUCACION</t>
  </si>
  <si>
    <t>INTERVENTORIA DE LAS OBRAS DE CONSTRUCCION DE LA INSTITUCION EDUCATIVA FREDONIA</t>
  </si>
  <si>
    <t xml:space="preserve">INTERVENTORIA TECNICA, ADMINISTRATIVA Y FINANCIERA AL CONTRATO DE EJECUCION DE LAS OBRAS NECESARIAS Y COMPLEMENTARIAS PARA LA TERMINACION DEL EDIFICIO DEL COSTADO NORTE EN EL COLEGIO VENECIA, DE LA LOCALIDAD 6a DE TUNJUELITO </t>
  </si>
  <si>
    <t>FONADE</t>
  </si>
  <si>
    <t>IVÁN GABRIEL LIZARAZO TOBÍAS</t>
  </si>
  <si>
    <t>25525-289826</t>
  </si>
  <si>
    <t>INTERVENTORÍA TÉCNICA JURÍDICA ADMINISTRATIVA FINANCIERA Y CONTABLE PARA LA CONSTRUCCIÓN DE OBRAS DE INFRAESTRUCTURA EN EL BATINF 45 PROSPERO PINZÓN Y BILUD BATALLON LUCIANO DE HUYER</t>
  </si>
  <si>
    <t>INTERVENTORÍA TÉCNICA JURIDA FINANCIERA Y CONTABLE PARA LAS OBRAS DE CONSTRUCCIÓN DE LAS INSTALACIONES DE LA BRIGADA MÓVIL EN QUIBDÓ CHOCO</t>
  </si>
  <si>
    <t>INTERVENTORÍA PARA LA CONSTRUCCIÓN BLOQUE DE APARTAMENTOS EN EL BARRIO SOTO DEL PARRAL MUNICIPIO DE CALDAS – ANTIOQUIA</t>
  </si>
  <si>
    <t>Secretaria</t>
  </si>
  <si>
    <t>INTERVENTORIA DE OBRA A LA CONSTRUCCION DEL EDIFICIO CASANDRA DE LA CIUDAD DE BOGOTA D.C</t>
  </si>
  <si>
    <t>1) La experiencia debe ser acreditada con la ejecución de MÁXIMO CINCO (05) contratos, cuya sumatoria del valor de sus contratos sea mayor o igual a 2.0 vez el valor del POE, expresado en SMMLV a la fecha de su terminación</t>
  </si>
  <si>
    <t>2) Los contratos aportados deben incluir en su alcance u objeto, Interventoría a la construcción de una edificación institucional, con un valor mínimo de 1.0 veces el valor del POE, expresado en SMMLV a la fecha de su terminación.</t>
  </si>
  <si>
    <t>INSTITUCIONAL OK
EN CERTIFICACION INDICA AREAS CUBIERTAS</t>
  </si>
  <si>
    <t>INSTITUCIONAL OK
(ACTIVIDADES DE OBRA pag. 63 archivo PERSONAL MINIMO REQUERIDO)</t>
  </si>
  <si>
    <t>NO CUMPLE LITERAL 2)
85,18 SMMLV</t>
  </si>
  <si>
    <t>NO CUMPLE LITERAL 2)
NO CUMPLE EDIFICACIONES
ES UN ESCENARIO DEPORTIVO
61,92 SMMLV</t>
  </si>
  <si>
    <t>NO CUMPLE LITERAL 2)
60,05 SMMLV</t>
  </si>
  <si>
    <t>NO CUMPLE LITERAL 2)
104,44 SMMLV
ADICIONALMENTE, NO SE PUEDE EVIDENCIAR SI ES UNA EDIFICACION DE CONFORMIDAD CON LAS DEFINICIONES GENERALES DE TÉRMINOS APLICABLES A LOS PROCESOS DE FONADE</t>
  </si>
  <si>
    <r>
      <rPr>
        <sz val="10"/>
        <color rgb="FFFF0000"/>
        <rFont val="Arial"/>
        <family val="2"/>
      </rPr>
      <t>NO CUMPLE</t>
    </r>
    <r>
      <rPr>
        <sz val="10"/>
        <rFont val="Arial"/>
        <family val="2"/>
      </rPr>
      <t xml:space="preserve">
NO SE EVIDENCIA FECHA DE TERMINACION DEL PROYECTO
SE EVIDENCIAN DOS FECHAS DE INICIO</t>
    </r>
  </si>
  <si>
    <t>NO SE EVIDENCIA</t>
  </si>
  <si>
    <t>Mensajero</t>
  </si>
  <si>
    <t>Alquiler de oficina</t>
  </si>
  <si>
    <t>Elaboracion de Informes</t>
  </si>
  <si>
    <t>Informes y laboratorio</t>
  </si>
  <si>
    <r>
      <t xml:space="preserve">ACLARÓ 
</t>
    </r>
    <r>
      <rPr>
        <sz val="9"/>
        <color rgb="FFFF0000"/>
        <rFont val="Arial"/>
        <family val="2"/>
      </rPr>
      <t>NO CUMPLE</t>
    </r>
    <r>
      <rPr>
        <sz val="9"/>
        <rFont val="Arial"/>
        <family val="2"/>
      </rPr>
      <t xml:space="preserve">
NO SE PUEDE EVIDENCIAR CONSTRUCCION Y/O AMPLIACIÓN DE CONFORMIDAD CON LAS DEFINICIONES GENERALES DE TÉRMINOS APLICABLES A LOS PROCESOS DE FONADE</t>
    </r>
  </si>
  <si>
    <r>
      <t xml:space="preserve">MAESTRÍA EN INGENIERÍA CIVIL EN EL ÁREA DE </t>
    </r>
    <r>
      <rPr>
        <b/>
        <u/>
        <sz val="10"/>
        <rFont val="Arial"/>
        <family val="2"/>
      </rPr>
      <t>PROFUNDIZACIÓN INGENIERÍA Y GERENCIA DE LA CONSTRUCCIÓN</t>
    </r>
  </si>
  <si>
    <t>ACLARÓ
CUMPLE</t>
  </si>
  <si>
    <t>COSTOS GENERALES DE OFICINA</t>
  </si>
  <si>
    <t>EQUIPAMENTO DEL CAMPAMENTO</t>
  </si>
  <si>
    <t>COMUNICACIÓN</t>
  </si>
  <si>
    <t>INFORMES, PLOTER</t>
  </si>
  <si>
    <t>TRANSPORTE</t>
  </si>
  <si>
    <t>TOMA DE MUESTRAS</t>
  </si>
  <si>
    <t>IMPUESTOS DIAN</t>
  </si>
  <si>
    <t>EQUIPOS DE TOPOGRAFIA</t>
  </si>
  <si>
    <t>POLIZAS</t>
  </si>
  <si>
    <t>VALOR REDONDEADO</t>
  </si>
  <si>
    <t>AJUSTAR F.M. EN (%)</t>
  </si>
  <si>
    <t>CONSORCIO INTER SAN JOSE</t>
  </si>
  <si>
    <t>YOHAN FAHIR BERMUDEZ PARRA</t>
  </si>
  <si>
    <t>FEDERICO GARCIA ARBELAEZ</t>
  </si>
  <si>
    <t>Carrera 71B No. 55 – 15</t>
  </si>
  <si>
    <t>johanfahir@gmail.com</t>
  </si>
  <si>
    <t xml:space="preserve">BERMUDEZ PARRA YOHAN FAHIR </t>
  </si>
  <si>
    <t>25202-265754</t>
  </si>
  <si>
    <t>ESPECIALISTA EN GERENCIA DE PORYECTOS</t>
  </si>
  <si>
    <t>REALIZAR LA INTERVENTORÍA TÉCNICA, ADMINISTRATIVA, FINANCIERA, LEGAL Y AMBIENTAL PARA LA CONSTRUCCIÓN CASETA COMUNAL VEREDA EL JAZMIN, CORREGIMIENTO DE ALTAGRACIA, CONSTRUCCIÓN CASETA COMUNAL BARRIO PANORAMA UNO, COMUNA CONSOTA, CONSTRUCCIÓN CASETA COMUNAL BARRIO CIUDAD BOQUÍA, COMUNA DEL CAFÉ, CONSTRUCCIÓN CASETA COMUNAL BARRIO TOKIO COMUNA VILLA SANTANA, CONSTRUCCIÓN CASETA COMUNAL BARRIO PUEBLITO PAISA COMUNA CONSOTA, DEL MUNICIPIO DE PEREIRA.</t>
  </si>
  <si>
    <t>INTERVENTORIA TECNICA ADMINISTRATIVA AMIBIENTAL Y JURIDICA PARA LA AMPLIACION Y ADECUACIÓN DE INFRAESTRUCTURA DEL ESTADERO PACHANGA Y POCHOLA EN LA CIUDAD DE BOGOTA D.C. CONSTANDO DE LA AMPLIACION DEL SALÓN DE EVENTOS Y ADECUACION DE TODA LA INFRAESTRUCTURA EXISTENTE.</t>
  </si>
  <si>
    <t>INTERVENTORÍA TÉCNICA, ADMINISTRATIVA Y CONTABLE PARA LA EJECUCIÓN DE LA PRIMERA ETAPA DE OBRA, BAJO LA MODALIDAD DE PRECIOS UNITARIOS FIJOS SIN FÓRMULA DE REAJUSTE, PARA LA INTERVENCIÓN DE REFORZAMIENTO ESTRUCTURAL DE LA PLAZA DE MERCADO DE LA CONCORDIA, LA CONSTRUCCIÓN DE LA GALERÍA SANTAFÉ Y SU ENTORNO INMEDIATO, UBICADA EN LA CARRERA 1 B-#14-62 (ANTIGUA) – CARRERA 1 B #12C-62 (NUEVA) DE LA CIUDAD DE BOGOTÁ D.C”</t>
  </si>
  <si>
    <t>SENA- SERVICIO NACIONAL DE APRENDIZAJE</t>
  </si>
  <si>
    <t>POLICIA NACIONAL</t>
  </si>
  <si>
    <t>E.S.E. HOSPITAL SAN RAFAEL DE CAROLINA DEL PRINCIPE</t>
  </si>
  <si>
    <t>CONTRATAR LA INTERVENTORIA TECNICA ADMINISTRATIVA LEGAL Y FINANCIERA CONTABLE AL CONTRATO QUE TIENE POR OBJETO LA CONSTRUCCION DE LA AGENCIA PUBLICA DE EMPLEO Y SALA EMPRENDENTE SENA REGIONAL GUAINIA</t>
  </si>
  <si>
    <t>INTERVENTORIA TÉCNICA, ADMINISTRATIVA Y FINANCIERA A LA EJECUCIÓN DE LAS OBRAS DE CONSTRUCION DEL HOSPITAL LOCAL DE CAROLINA DEL PRINCIPE.</t>
  </si>
  <si>
    <t>INTERVENTORIA A LA CONSTRUCCIÓN DE CASAS D EHOSPEDAJE, CASA PRINCIPAL, SALÓN DE JUEGOS, COCINAS, REDES HÚMEDAS Y SECAS ASI COMO PISCINA DEL ESTADERO PISCILAGO LENGUPA</t>
  </si>
  <si>
    <t>ESTADERO PISCILAGO LENGUPA</t>
  </si>
  <si>
    <t>CIVING INGENIEROS CONTRATISTAS S.A.S.</t>
  </si>
  <si>
    <t>FABIAN OMAR VALLEJO OBANDO</t>
  </si>
  <si>
    <t>ccivinging@gmail.com</t>
  </si>
  <si>
    <t>Transversal 24 # 59-07</t>
  </si>
  <si>
    <t>NO CUMPLE LITERAL 2)
108,44 SMMLV</t>
  </si>
  <si>
    <t>NO CUMPLE LITERAL 2)
92,65 SMMLV</t>
  </si>
  <si>
    <t>NO CUMPLE LITERAL 2)
169,64 SMMLV</t>
  </si>
  <si>
    <t>ALCADIA DE MEDELLIN</t>
  </si>
  <si>
    <t>INTERVENTORIA TÉCNICA, ADMINISTRATIVA, LEGAL Y AMBIENTAL PARA LA CONSTRUCCIÓN DE LA I.E. BARRIO SANTA MARGARITA NUEVA SEDE LUSITANIA</t>
  </si>
  <si>
    <t>PERSONAL ADMINISTRATIVO, PAPELERIA, INFORMES, FOTOCOPIAS, GASTOS DE OFICINA Y TODOS LOS QUE RIQUIERAN PARA LA CORRECTA EJECUCION DEL CONTRATO</t>
  </si>
  <si>
    <t>MARIO ISAIAS PIEDRAHITA SALAZAR</t>
  </si>
  <si>
    <t>68202-127289</t>
  </si>
  <si>
    <r>
      <t xml:space="preserve">MAGISTER EN INGENIERÍA CIVIL EN EL ÁREA DE </t>
    </r>
    <r>
      <rPr>
        <b/>
        <u/>
        <sz val="10"/>
        <rFont val="Arial"/>
        <family val="2"/>
      </rPr>
      <t>PROFUNDIZACIÓN INGENIERÍA Y GERENCIA DE LA CONSTRUCCIÓN</t>
    </r>
  </si>
  <si>
    <t>INTERVENTORÍA TÉCNICA, ADMINISTRATIVA, LEGAL Y AMBIENTAL PARA LA CONSTRUCCIÓN DE LAS CINCO TORRES DE APARTAMENTOS DE 6 PISOS CADA UNA DEL CONJUNTO RESIDENCIAL LOS GERANIOS EN LA CIUDAD DE IBAGUE</t>
  </si>
  <si>
    <t>INTERVENTORÍA TÉCNICA Y ADMINISTRATIVA PARA LA CONSTRUCCIÓN DE TRES BLOQUES DE 6 PISOS EN EL MUNICIPIO DEL CAUCA</t>
  </si>
  <si>
    <t>INTERVENTORÍA TÉCNICA Y ADMINISTRATIVA PARA LA CONSTRUCCIÓN DEL EDIFICIO DE OFICINAS "SAN LUIS III" EN LA CIUDAD DE ENVIGADO</t>
  </si>
  <si>
    <t>CONSORCIO CSI005-C&amp;P</t>
  </si>
  <si>
    <t>BLANCA INES BUITRAGO FARAH</t>
  </si>
  <si>
    <t>Carrera 7 No. 124.35 oficina 302</t>
  </si>
  <si>
    <t>promotoravalores@gmail.com</t>
  </si>
  <si>
    <t>PROMOTORA VALORES S.A.S.</t>
  </si>
  <si>
    <t>CONSULTAR CON PROFESIONALES Y CIA LTDA</t>
  </si>
  <si>
    <t>CAFESALUD</t>
  </si>
  <si>
    <t>HOSPITAL DE MEISSEN II NIVEL ESMPRESA SOCIAL DEL ESTADO</t>
  </si>
  <si>
    <t>METROSALUD</t>
  </si>
  <si>
    <t>OIM</t>
  </si>
  <si>
    <t>REALIZACION DE LA INTERVENTORIA TECNICA, ADMINISTRATIVA Y FINANCIERA DE LA CONSTRUCCION DE LOS CENTROS DE ATENCION FAMILIAR INTEGRAL, “CAFI RESTREPO”, “CAFI PUENTE ARANDA”, “CAFI VENECIA”, “CAFI CEMES CHAPINERO”, “CAFI CALLE 100”, “CAFI PEREIRA”, “CAFI BUCARAMANGA”, “CAFI CARTAGENA”, “CAFI IBAGUE”, DEL CENTRO MEDICO DIAGNOSTICO, DE LAS OFICINAS DE CARTAGENA, CUCUTA, IBAGUE, MEDELLIN, PEREIRA, Y DE LAS OFICINAS DE PRESIDENCIA.</t>
  </si>
  <si>
    <t>INTERVENTORIA TECNICA, ADMINISTRATIVA Y FINANCIERA PARA LA CONSTRUCCION DEL HOSPITAL MEISSEN DE ACUERDO CON EL PROYECTO “REPOSICION DE LA INFRAESTRUCTURA DEL HOSPITAL DE MEISSEN (ASISTENCIAL Y ADMINISTRATIVA) Y DOTACION DE LA NUEVA INFRAESTRUCTURA”, INCLUIDO DENTRO DEL PLAN DE DESARROLLO DISTRITAL BOGOTA SIN INDIFERENCIA UN COMPROMISO SOCIAL CONTRA LA POBREZA Y LA EXCLUSION, EJE SOCIAL PROGRAMA SALUD PARA LA VIDA DIGNA LOCALIZADO EN CIUDAD BOLIVAR, COMPRENDE LA INTERVENTORIATECNICA, ADMINISTRATIVA Y FINANCIERA PARA LA CONSTRUCCION, AMPLIACION, INTERVENCION DEL ESPACIO PUBLICO Y SUMINISTRO DE EQUIPOS PARA HOSPITAL MEISSEN II NIVEL E.S.E - PRIMERA ETAPA</t>
  </si>
  <si>
    <t>INTERVENTORIA TÉCNICA, ADMINISTRATIVA, CONTABLE, FINANCIERA Y AMBIENTAL DE OBRA PÚBLICA CONSISTENTE EN LA CONSTRUCCIÓN DEL CENTRO DE SALUD SAN CAMILO</t>
  </si>
  <si>
    <t>REALIZAR INTERVENTORIA TÉCNICA, ADMINISTRATIVA, CONTABLE Y FINANACIERA DEL CONTRATO DE OBRA CIVIL No. 134, 135 U 137 DE 2009 NAJ-410</t>
  </si>
  <si>
    <t>CONSTRUCTODO INGENIEROS CONTRATISTAS LTDA.</t>
  </si>
  <si>
    <t>ORTEGA ROLDAN Y CIA LTDA</t>
  </si>
  <si>
    <t>JAIME ANTONIO ORTEGA RESTREPO</t>
  </si>
  <si>
    <t>ortegaroldanltda@gmail.com</t>
  </si>
  <si>
    <t>Calle 93 No. 14-20 OF 506</t>
  </si>
  <si>
    <t>Interventoría construcción de la primera etapa del centro de Reeducación del Menor Infractor en Turbaco – Bolívar</t>
  </si>
  <si>
    <t>Jaime Antonio Ortega Restrepo</t>
  </si>
  <si>
    <t>ESPECIALISTA EN GERENCIA DE OBRA</t>
  </si>
  <si>
    <t>Interventoría técnica, administrativa y contable para la Construción del edificio Avignon</t>
  </si>
  <si>
    <t>Interventoría técnica, administrativa y contable para la Construción del proyecto Bayiri 10</t>
  </si>
  <si>
    <t>Interventoría técnica y administrativa para la Construcción del edificio "FUERZA DE VENTAS DE CREDITO DE CONSUMO"</t>
  </si>
  <si>
    <t>Alquiler de oficina, muebles y equipo de oficina</t>
  </si>
  <si>
    <t>Servicios públicos</t>
  </si>
  <si>
    <t>Papeleria y utilies de oficina</t>
  </si>
  <si>
    <t>Fotocopias</t>
  </si>
  <si>
    <t>Gastos bancarios</t>
  </si>
  <si>
    <t>Mantenimiento de oficina</t>
  </si>
  <si>
    <t>Alquiler, mantenimiento de vehiculos</t>
  </si>
  <si>
    <t>3907134
3228533677</t>
  </si>
  <si>
    <t>Carrera 7 # 156-10 oficina 1604</t>
  </si>
  <si>
    <t>contacto@proyectistasasociados.co</t>
  </si>
  <si>
    <t>Interventoría técnica administrativa financiera y contable y jurídica para la construcción del centro de integración ciudadana en el municipio de Buenavista Boyacá</t>
  </si>
  <si>
    <t>Interventoría técnica administrativa y financiera para la construcción de la estación de Bomberos</t>
  </si>
  <si>
    <t>Interventoría técnica administrativa y financiera para la construcción de la segunda fase del centro de investigación cultural cic</t>
  </si>
  <si>
    <t>INGENIERIA DE PROYECTOS S.A.S.</t>
  </si>
  <si>
    <t>PEDRO ANTONIO GUTIERREZ BUSTILLO</t>
  </si>
  <si>
    <t>3562690 
3562691</t>
  </si>
  <si>
    <t>Avenida 19 120-71 of 104</t>
  </si>
  <si>
    <t>eduardo.rodriguez@ingeco.com.co</t>
  </si>
  <si>
    <t>INTERVENTORÍA TÉCNICA, ADMINISTRATIVA Y DE CONTROL PRESUPUESTAL PARA LA CONSTRUCCIÓN DE UNA INFRAESTRUCTURA EDUCATIVA TIPO A DENOMINADA LA CUIDADELA EN EL MUNICIPIO DE TUMACO, DEPARTAMENTO DE NARIÑO</t>
  </si>
  <si>
    <t>INTERVENTORÍA TÉCNICA, ADMINISTRATIVA Y DE CONTROL PRESUPUESTAL A LAS OBRAS DE CONSTRUCCIÓN DE UNA INFRAESTRUCTURA EDUCATIVA TIPO A, EN EL PREDIO DENOMINADO GRAN ABASTO EN EL MUNICIPIO DE SOLEDAD - ATLANTICO</t>
  </si>
  <si>
    <t>INTERVENTORÍA TÉCNICA, JURÍDICA, ADMINISTRATIVA Y FINANCIERA A LA CONSTRUCCIÓN DE LOS PROYECTOS DERIVADOS DE LOS CONVENIOS INTERADMINISTRATIVOS CELEBRADOS CON LOS ENTES TERRITORIALES CON RECURSOS DEL FONDO NACIONAL DE SEGURIDAD Y CONVIVENCIA CIUDADANA POR GRUPOS MEDIANTE EL SISTEMA DE PRECIO GLOBAL FIJO SIN FORMULA DE REAJUSTE. GRUPO 3</t>
  </si>
  <si>
    <t>LA NACION MINISTERIO DE JUSTICIA</t>
  </si>
  <si>
    <t>Oscar Correa Gomez</t>
  </si>
  <si>
    <t>Interventoría integral de la construcción de la Institución Educativa arroyo de piedra – sede arroyo de las canoas – objeto del contrato No 115 de 2013 y de la reconstrucción (construcción de obras) de 4 sedes educativas en el Municipio de Campo de la Cruz – ATLANTICO, objeto de los contratos 135, 136 y 137 de 2013</t>
  </si>
  <si>
    <t>INTERVENTORIA TECNICA, ADMINISTRATIVA Y DE CONTROL PRESUPUESTAL A LOS ESTUDIOS, DISEÑO Y CONSTRUCCION DE HOGARES MULTIPLES PARA EL ICBF Y EL MINISTERIO DE EDUCACION NACIONAL, CORRESPONDIENTES A LOS SIGUIENTES MUNICIPIOS: GRUPO 5: VITERBO, CALDAS.</t>
  </si>
  <si>
    <t>INTERVENTORÍA TÉCNICA, ADMINISTRATIVA Y FINANCIERA A LOS DISEÑOS, ESTUDIOS TÉCNICOS Y A LA CONSTRUCCIÓN DE SIETE (7) AULAS Y UNA (1) BATERÍA SANITARIA EN LA INSTITUCIÓN EDUCATIVA JORGE ELIECER GAITAN, EN EL MUNICIPIO DE BARRANCO DE LOBA, DEPARTAMENTO DE BOLIVAR</t>
  </si>
  <si>
    <t>25202-01008</t>
  </si>
  <si>
    <t>INTERVENTORIA TÉCNICA, ADMINISTRATIVA Y DE CONTROL PRESUPUESTAL A: GRUPO 3: LOS ESTUDIOS TÉCNICOS, DISEÑO Y CONSTRUCCIÓN DE UN CENTRO INFANTIL PARA EL ICBF Y EL MEN EN EL MUNICIPIO DE YUMBO EN EL DEPARTAMENTO DEL VALLE</t>
  </si>
  <si>
    <t>Arriendo Oficina</t>
  </si>
  <si>
    <t>Gastos de transporte y/o viaticos</t>
  </si>
  <si>
    <t>Dotacion oficina y comunicaciones</t>
  </si>
  <si>
    <t>HENRY ALBERTO CASTRO REINA</t>
  </si>
  <si>
    <t>AVENIDA CARACAS No 34-86 OFICINA 408</t>
  </si>
  <si>
    <t>electrónico constructodoltda@gmail.com</t>
  </si>
  <si>
    <t>INTERVENTORÍA PARA LA TERMINACIÓN CONSTRUCCIÓN Y DOTACIÓN DEL COLEGIO NUESTRA SEÑORA DE FÁTIMA DE LA CIUDAD DE BUCARAMANGA-SANTANDER</t>
  </si>
  <si>
    <t>NO CUMPLE
NO ACLARÓ ESCISIÓN</t>
  </si>
  <si>
    <t>NO CUMPLE LITERAL 2)
165,66 SMMLV</t>
  </si>
  <si>
    <t>CUMPLE SUMATORIA DE TODOS 2,0 DEL POE</t>
  </si>
  <si>
    <t>NO CUMPLE SUMATORIA DE TODOS 2,0 DEL POE</t>
  </si>
  <si>
    <t>INTERVENTORÍA TÉCNICA ADMINISTRATIVA Y FINANCIERA PARA ATENDER LAS INSTITUCIONES EDUCATIVAS EN LOS MUNICIPIOS DE ARÁNZAZU, FILADELFIA, VILLA MARÍA , LA DORADA, MANZANARES, MARQUETALIA, PENSILVANIA , SAMANÁ Y VICTORIA EN EL DEPARTAMENTO DE CALDAS</t>
  </si>
  <si>
    <t>OEI</t>
  </si>
  <si>
    <t>MINISTERIO DE
CULTURA</t>
  </si>
  <si>
    <t>INTERVENTORÍA TÉCNICA, ADMINISTRATIVA Y FINANCIERA AL TRANSPORTE , LA CONSTRUCCIÓN Y BASES Y LA INSTALACIÓN DE LAS AULAS PARA ATENDER LAS INSTITUCIONES EDUCATIVAS AFECTADAS POR LA OLA INVERNAL EN EL DEPARTAMENTO DE CHOCO. ESTA CONTRATACIÓN SE REALIZA EN EL MARCO DE LOS CONVENIOS MEDIANTE LOS CUALES LA O.E.I SE OBLIGA PARA CON EL MINISTERIO DE EDUCACIÓN NACIONAL A EJECUTAR LAS FASES 1 Y 2 DEL PLAN DE ACCIÓN DE EMERGENCIA INVERNAL DEL SECTOR EDUCATIVO</t>
  </si>
  <si>
    <t>INTERVENTORÍA PARA LA CONSTRUCCIÓN DE LA BIBLIOTECA PUBLICA EN EL MUNICIPIO DE BUENOS AIRES, DEPARTAMENTO DEL CAUCA</t>
  </si>
  <si>
    <t>NO CUMPLE LITERAL 2)
184,58 SMMLV</t>
  </si>
  <si>
    <t>NO CUMPLE LITERAL 2)
67,04 SMMLV</t>
  </si>
  <si>
    <t>PROYECTISTAS ASOCIADOS S.A.S.</t>
  </si>
  <si>
    <t>Municipio de Buenavista Boyacá</t>
  </si>
  <si>
    <t>Municipio de Sopo</t>
  </si>
  <si>
    <t>NO CUMPLE LITERAL 2)
135,20 SMMLV</t>
  </si>
  <si>
    <t>NO CUMPLE LITERAL 2)
122,91 SMMLV</t>
  </si>
  <si>
    <t>OSCAR ANDRÉS PLAZAS ROLDÁN</t>
  </si>
  <si>
    <t>JAIRO GARCIA GARCIA</t>
  </si>
  <si>
    <t>ARQUITECTO</t>
  </si>
  <si>
    <t>ESPECIALISTA EN GERENCIA DE PROYECTOS</t>
  </si>
  <si>
    <t>interventoria para el diseño y construccion de la unidad regional hospital nuevo de monteria en el departamento de cordoba</t>
  </si>
  <si>
    <t>interventoria para la realizacion de los estudios, diseños generales yb la construccion del politecnico comunitario Altablanca de la localidad de usaquen</t>
  </si>
  <si>
    <t>INTERVENTORIA TECNICA, ADMINISTRATIVA Y DE CONTROL PRESUPUESTAL A LOS ESTUDIOS TECNICOS, DISEÑOS Y CONSTRUCCION DE UNA INFRAESTRUCTURA EDUCATIVA EN LA INSTITUCION EDUCATIVA CARVAJAL BORRERO, SEDE CACIQUE GUATAVITA, LOCALIZADA EN EL MUNICIPIO DE CALI, VALLE DEL CAUCA</t>
  </si>
  <si>
    <t>25202-093184</t>
  </si>
  <si>
    <t>INTERVENTORIA TECNICA ADMINISTRATIVA, FINANCIERA Y AMBIENTAL DE LA CONSTRUCCION DE OBRAS BLOQUE II DE LAS ESCUELAS LA ASUNCION LOS ROSALES; LA ESMERALDA MUNICIPIO DE MARINILLA</t>
  </si>
  <si>
    <t>INTERVENTORIA PARA LA CONSTRUCCION DE LAS OBRAS, DE ACUERDO A LAS ESPECIFICACIONES TECNICAS Y CANTIDADES DE OBRA ENTREGADAS POR LA SECRETARIA DE EDUCACION DEL DISTRITO DE LA INSTITUCION EDUCATIVA DISTRITAL LEON DE GREIFF DE LA LOCALIDAD DE CIUDAD BOLIVAR</t>
  </si>
  <si>
    <t>INTERVENTORIA TECNICA ADMINISTRATIVA Y FINANCIERA PARA ATENDER LAS INSTITUCIONES EDUCATIVAS EN LOS MUNICIPIOS DE ARANZAZU, FILADELFIA, VILLA MARIA, LA DORADA, MANZANARES, MARQUETALIA, PENSILVANIA, SAMANA Y VICTORIA EN EL DEPARTAMENTO DE CALDAS</t>
  </si>
  <si>
    <t>VERIFICAR ALCANCE</t>
  </si>
  <si>
    <t>Oscar Eduardo Teatino Vargas</t>
  </si>
  <si>
    <t>25202-50946</t>
  </si>
  <si>
    <t>Especialista en gerencia financiera</t>
  </si>
  <si>
    <t>Interventoría, técnica, administrativa financiera y ambiental al contrato de obra pública resultante de la licitación pública No. 001-2015 que tiene por objeto construcción de la fase II de la Villa Olímpica del municipio de Gachancipa- Cundinamarca</t>
  </si>
  <si>
    <t>Interventoría técnica administrativa y ambiental al contrato de obra pública No. 004-2013 que tiene por objeto construcción placa para cancha múltiple una gradería y cubierta para polideportivo vereda Roble Sur en el Municipio de Gachancipa Departamento de Cundinamarca</t>
  </si>
  <si>
    <t>Interventoría técnica administrativa financiera y ambiental al contrato de obra pública resultante de la licitación pública No. 008-2015 que tiene por objeto la construcción de una cancha de microfútbol en el municipio de Gachancipa Cundinamarca</t>
  </si>
  <si>
    <r>
      <t xml:space="preserve">NO CUMPLE
</t>
    </r>
    <r>
      <rPr>
        <sz val="10"/>
        <rFont val="Arial"/>
        <family val="2"/>
      </rPr>
      <t>No es edificación de conformidad con las definiciones del proceso</t>
    </r>
  </si>
  <si>
    <t>MAESTRIA EN INGENIERIA CIVIL</t>
  </si>
  <si>
    <t>ProfesionalenSeguridadindustrial,Salud,Ocupacionaly Medio Ambiente (S&amp;SOMA</t>
  </si>
  <si>
    <t>NO SOLICITADO EN LAS REGLAS</t>
  </si>
  <si>
    <t>FALTA</t>
  </si>
  <si>
    <t>Papeleria e Impresiones de Informes</t>
  </si>
  <si>
    <t>Ensayos de Laboratorio</t>
  </si>
  <si>
    <t>Transporte</t>
  </si>
  <si>
    <t>Comunicaciones</t>
  </si>
  <si>
    <t>INFORMES Y PLANOS</t>
  </si>
  <si>
    <t>REGISTRO FOTOGRAFICO</t>
  </si>
  <si>
    <t>TRANSPORTE TERRESTRES Y LOCALES</t>
  </si>
  <si>
    <t>OFICINA (INCLUYE EQUIPO DE COMPUTO, MIBILIARIO Y SERVICIOS)</t>
  </si>
  <si>
    <t>PAPELERIA, INFORMES, HELIOGRAFIAS</t>
  </si>
  <si>
    <t>TRANSPORTES VIATICOS</t>
  </si>
  <si>
    <t>COMUNICACIONES</t>
  </si>
  <si>
    <t>INFORMES</t>
  </si>
  <si>
    <t xml:space="preserve">MOVILIZACIÓN </t>
  </si>
  <si>
    <t xml:space="preserve">OFICINA </t>
  </si>
  <si>
    <t xml:space="preserve">PAPELAERIA Y VARIOS </t>
  </si>
  <si>
    <t>ENSAYOS</t>
  </si>
  <si>
    <t>FONDO FINANCIERO DE PROYECTOS DE DESARROLLO – FONADE</t>
  </si>
  <si>
    <t>DEPARTAMENTO PARA LA PROSPERIDAD SOCIAL -DPS</t>
  </si>
  <si>
    <t xml:space="preserve">CONVENIO INTERADMINISTRATIVO Nº 212080 </t>
  </si>
  <si>
    <t>CONVOCATORIA SIMPLIFICADA 
CSI 005-2018</t>
  </si>
  <si>
    <t>INTERVENTORÍA TÉCNICA, ADMINISTRATIVA Y DE CONTROL PRESUPUESTAL PARA LA CONSTRUCCIÓN DEL CENTRO INTEGRADO COMUNITARIO CISCO SAN JOSÉ – FASE I, MUNICIPIO DE MANIZALES – CALDAS</t>
  </si>
  <si>
    <t>AUDIENCIA DE CIERRE -  ORDEN</t>
  </si>
  <si>
    <t xml:space="preserve">No </t>
  </si>
  <si>
    <t>BALOTA MAYOR CONSOLIDACIÓN OFERENTES</t>
  </si>
  <si>
    <t>CEYCO INGENIERIA SAS</t>
  </si>
  <si>
    <t>CONSORCIO INTER SAN JOSE  (YOHAN FAHIR BERMUDEZ PARRA 65% - FEDERICO GARCIA ARBELAEZ 35%)</t>
  </si>
  <si>
    <t>CIVING INGENIEROS CONTRATISTAS SAS</t>
  </si>
  <si>
    <t>CONSORCIO CSI 005 - C&amp;P (PROMOTORA VALORES S.A.S. 50% - CONSULTAR CON PROFESIONALES Y CIA LTDA 50%)</t>
  </si>
  <si>
    <t>CONSTRUCTODO INGENIEROS CONTRATISTAS LTDA</t>
  </si>
  <si>
    <t>PROYECTISTAS ASOCIADOS SAS</t>
  </si>
  <si>
    <t>INGENIERIA DE PROYECTOS S.A.S. - INP S.A.S</t>
  </si>
  <si>
    <t>Presupuesto Total</t>
  </si>
  <si>
    <t>POE:</t>
  </si>
  <si>
    <t>POE - ETAPA B</t>
  </si>
  <si>
    <t>Factor Multipl. ATAPA B</t>
  </si>
  <si>
    <t>Nº</t>
  </si>
  <si>
    <t>BALOTA MAYOR
ORDEN DE OFERENTES EN CASO DE EMPATE</t>
  </si>
  <si>
    <t>VALOR DE LA INTERVENTORIA ETAPA B</t>
  </si>
  <si>
    <t>VALOR OFERTA ECONÓMICA</t>
  </si>
  <si>
    <t>FACTOR MULTIPLICADOR ETAPA B</t>
  </si>
  <si>
    <t>101</t>
  </si>
  <si>
    <t>64</t>
  </si>
  <si>
    <t>7</t>
  </si>
  <si>
    <t>PRESUPUESTO OFICIAL</t>
  </si>
  <si>
    <t>PRESUPUESTO FASE I (A)</t>
  </si>
  <si>
    <t>PRESUPUESTO FASE II (B)</t>
  </si>
  <si>
    <t>PRESUPUESTO COMPONENTE INTERVENTORÍA CONTRATO DE OBRA (A+B)</t>
  </si>
  <si>
    <t>PRESUPUESTO COMPONENTE INTERVENTORÍA AL CONTRATO DE CONSULTORÍA ( C)</t>
  </si>
  <si>
    <t xml:space="preserve">OFERENTE </t>
  </si>
  <si>
    <t>SUBTOTAL INTERVENTORIA</t>
  </si>
  <si>
    <t>VALOR TOTAL INTERVENTORIA</t>
  </si>
  <si>
    <t>VALOR TOTAL CONSULTORIA</t>
  </si>
  <si>
    <t xml:space="preserve">(CONSULTORIA ESTRUCTURAL Y DE CONSTRUCCION S.A.S. - CEYCO INGENIERIA SAS 100% -  0% -  0%- 0%- 0%) </t>
  </si>
  <si>
    <t xml:space="preserve">(NELSY LIDIA CRUZ SUAREZ 100% -  0% -  0%- 0%- 0%) </t>
  </si>
  <si>
    <t xml:space="preserve">(CONSTRUCTORA JAIME URIBE S.A.S 100% -  0% -  0%- 0%- 0%) </t>
  </si>
  <si>
    <t xml:space="preserve">(YOHAN FAHIR BERMUDEZ PARRA 65% - FEDERICO GARCIA ARBELAEZ 35% -  0%- 0%- 0%) </t>
  </si>
  <si>
    <t xml:space="preserve">(CIVING INGENIEROS CONTRATISTAS S.A.S. 100% -  0% -  0%- 0%- 0%) </t>
  </si>
  <si>
    <t xml:space="preserve">(PROMOTORA VALORES S.A.S. 50% - CONSULTAR CON PROFESIONALES Y CIA LTDA 50% -  0%- 0%- 0%) </t>
  </si>
  <si>
    <t xml:space="preserve">(CONSTRUCTODO INGENIEROS CONTRATISTAS LTDA. 100% -  0% -  0%- 0%- 0%) </t>
  </si>
  <si>
    <t xml:space="preserve">(ORTEGA ROLDAN Y CIA LTDA 100% -  0% -  0%- 0%- 0%) </t>
  </si>
  <si>
    <t xml:space="preserve">(PROYECTISTAS ASOCIADOS S.A.S. 100% -  0% -  0%- 0%- 0%) </t>
  </si>
  <si>
    <t xml:space="preserve">(INGENIERIA DE PROYECTOS S.A.S. 100% -  0% -  0%- 0%- 0%) </t>
  </si>
  <si>
    <t>CUMPLE Los contratos aportados deben incluir en su alcance u objeto, Interventoría a la construcción de una edificación institucional, con un valor mínimo de 1.0 veces el valor del POE</t>
  </si>
  <si>
    <t>V.Bo.</t>
  </si>
  <si>
    <t>CUMPLE EL TIEMPO MÍNIMO REQUERIDO DE HABER TERMINADO Y APROBADO ESTUDIOS</t>
  </si>
  <si>
    <t>NO SE EVIDENCIA FECHA DE TERMINACION</t>
  </si>
  <si>
    <t>MAESTRÍA EN INGENIERÍA CIVIL EN EL ÁREA DE PROFUNDIZACIÓN INGENIERÍA Y GERENCIA DE LA CONSTRUCCIÓN</t>
  </si>
  <si>
    <t>MAGISTER EN INGENIERÍA CIVIL EN EL ÁREA DE PROFUNDIZACIÓN INGENIERÍA Y GERENCIA DE LA CONSTRUCCIÓN</t>
  </si>
  <si>
    <t>EXPERIENCIA ADICIONAL - PERSONAL PRINCIPAL REQUERIDO</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</si>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</sst>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0">
    <numFmt numFmtId="41" formatCode="_-* #,##0_-;\-* #,##0_-;_-* &quot;-&quot;_-;_-@_-"/>
    <numFmt numFmtId="43" formatCode="_-* #,##0.00_-;\-* #,##0.00_-;_-* &quot;-&quot;??_-;_-@_-"/>
    <numFmt numFmtId="164" formatCode="&quot;$&quot;\ #,##0_);\(&quot;$&quot;\ #,##0\)"/>
    <numFmt numFmtId="165" formatCode="&quot;$&quot;\ #,##0.00_);\(&quot;$&quot;\ #,##0.00\)"/>
    <numFmt numFmtId="166" formatCode="&quot;$&quot;\ #,##0.00_);[Red]\(&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quot;$&quot;#,##0.00;[Red]\-&quot;$&quot;#,##0.00"/>
    <numFmt numFmtId="176" formatCode="_-&quot;$&quot;* #,##0.00_-;\-&quot;$&quot;* #,##0.00_-;_-&quot;$&quot;* &quot;-&quot;??_-;_-@_-"/>
    <numFmt numFmtId="177" formatCode="0.000"/>
    <numFmt numFmtId="178" formatCode="d\-mmm\-yyyy"/>
    <numFmt numFmtId="180" formatCode="0.0%"/>
    <numFmt numFmtId="181" formatCode="_(* #,##0_);_(* \(#,##0\);_(* &quot;-&quot;??_);_(@_)"/>
    <numFmt numFmtId="182" formatCode="#,##0.00_ ;\-#,##0.00\ "/>
    <numFmt numFmtId="183" formatCode="#,"/>
    <numFmt numFmtId="184" formatCode="&quot;$&quot;#.00"/>
    <numFmt numFmtId="185" formatCode="_-* #,##0.00\ [$€]_-;\-* #,##0.00\ [$€]_-;_-* &quot;-&quot;??\ [$€]_-;_-@_-"/>
    <numFmt numFmtId="186" formatCode="#,##0\ [$€];[Red]\-#,##0\ [$€]"/>
    <numFmt numFmtId="187" formatCode="#,##0.00[$€];[Red]\-#,##0.00[$€]"/>
    <numFmt numFmtId="188" formatCode="_-[$€-2]* #,##0.00_-;\-[$€-2]* #,##0.00_-;_-[$€-2]* &quot;-&quot;??_-"/>
    <numFmt numFmtId="189" formatCode="_ [$€-2]* #,##0.00_ ;_ [$€-2]* \-#,##0.00_ ;_ [$€-2]* &quot;-&quot;??_ "/>
    <numFmt numFmtId="190" formatCode="[$€]#,##0"/>
    <numFmt numFmtId="191" formatCode="#,##0.00\ ;&quot; (&quot;#,##0.00\);&quot; -&quot;#\ ;@\ "/>
    <numFmt numFmtId="192" formatCode="#.00"/>
    <numFmt numFmtId="193" formatCode="_ * #,##0_ ;_ * \-#,##0_ ;_ * &quot;-&quot;_ ;_ @_ "/>
    <numFmt numFmtId="194" formatCode="_-* #,##0\ _P_t_a_-;\-* #,##0\ _P_t_a_-;_-* &quot;-&quot;\ _P_t_a_-;_-@_-"/>
    <numFmt numFmtId="195" formatCode="_ * #,##0.00_ ;_ * \-#,##0.00_ ;_ * &quot;-&quot;??_ ;_ @_ "/>
    <numFmt numFmtId="196" formatCode="#,##0.00\ ;&quot; -&quot;#,##0.00\ ;&quot; -&quot;#\ ;@\ "/>
    <numFmt numFmtId="197" formatCode="&quot;$&quot;\ #,##0.00;[Red]&quot;$&quot;\ \-#,##0.00"/>
    <numFmt numFmtId="198" formatCode="0.000%"/>
    <numFmt numFmtId="199" formatCode="_-* #,##0.00\ _p_t_a_-;\-* #,##0.00\ _p_t_a_-;_-* &quot;-&quot;??\ _p_t_a_-;_-@_-"/>
    <numFmt numFmtId="200" formatCode="0.000000"/>
    <numFmt numFmtId="201" formatCode="&quot;$&quot;\ #,##0"/>
    <numFmt numFmtId="202" formatCode="#,##0.000"/>
    <numFmt numFmtId="203" formatCode="_(&quot;$&quot;* #,##0.00_);_(&quot;$&quot;* \(#,##0.00\);_(&quot;$&quot;* &quot;-&quot;??_);_(@_)"/>
    <numFmt numFmtId="204" formatCode="[$$-2C0A]#,##0"/>
    <numFmt numFmtId="205" formatCode="_ &quot;$&quot;\ * #,##0.00_ ;_ &quot;$&quot;\ * \-#,##0.00_ ;_ &quot;$&quot;\ * &quot;-&quot;??_ ;_ @_ "/>
    <numFmt numFmtId="206" formatCode="%#.00"/>
    <numFmt numFmtId="207" formatCode="_(* #,##0\ &quot;pta&quot;_);_(* \(#,##0\ &quot;pta&quot;\);_(* &quot;-&quot;??\ &quot;pta&quot;_);_(@_)"/>
    <numFmt numFmtId="208" formatCode="_(&quot;C$&quot;* #,##0.00_);_(&quot;C$&quot;* \(#,##0.00\);_(&quot;C$&quot;* &quot;-&quot;??_);_(@_)"/>
    <numFmt numFmtId="209" formatCode="&quot;$&quot;\ #,##0.00"/>
    <numFmt numFmtId="210" formatCode="0.0000"/>
    <numFmt numFmtId="211" formatCode="m\o\n\th\ d\,\ yyyy"/>
    <numFmt numFmtId="212" formatCode="_ [$€-2]\ * #,##0.00_ ;_ [$€-2]\ * \-#,##0.00_ ;_ [$€-2]\ * &quot;-&quot;??_ "/>
    <numFmt numFmtId="213" formatCode="_ [$€]\ * #,##0.00_ ;_ [$€]\ * \-#,##0.00_ ;_ [$€]\ * &quot;-&quot;??_ ;_ @_ "/>
    <numFmt numFmtId="214" formatCode="_([$€]* #,##0.00_);_([$€]* \(#,##0.00\);_([$€]* &quot;-&quot;??_);_(@_)"/>
    <numFmt numFmtId="215" formatCode="#."/>
    <numFmt numFmtId="216" formatCode="0.0"/>
    <numFmt numFmtId="217" formatCode="\$#,##0.00_);[Red]\(\$#,##0.00\)"/>
    <numFmt numFmtId="218" formatCode="_ &quot;$&quot;\ * #,##0.0_ ;_ &quot;$&quot;\ * \-#,##0.0_ ;_ &quot;$&quot;\ * &quot;-&quot;??_ ;_ @_ "/>
    <numFmt numFmtId="219" formatCode="0.000000000"/>
    <numFmt numFmtId="220" formatCode="#,##0.0000"/>
    <numFmt numFmtId="221" formatCode="###,###,##0.00000"/>
    <numFmt numFmtId="222" formatCode="_ &quot;$&quot;\ * #,##0_ ;_ &quot;$&quot;\ * \-#,##0_ ;_ &quot;$&quot;\ * &quot;-&quot;_ ;_ @_ "/>
    <numFmt numFmtId="223" formatCode="&quot;$&quot;\ #,##0;&quot;$&quot;\ \-#,##0"/>
    <numFmt numFmtId="224" formatCode="_ &quot;$&quot;\ * #,##0_ ;_ &quot;$&quot;\ * \-#,##0_ ;_ &quot;$&quot;\ * &quot;-&quot;??_ ;_ @_ "/>
    <numFmt numFmtId="225" formatCode="_-* #,##0.00\ &quot;Pts&quot;_-;\-* #,##0.00\ &quot;Pts&quot;_-;_-* &quot;-&quot;??\ &quot;Pts&quot;_-;_-@_-"/>
    <numFmt numFmtId="226" formatCode="_([$$-240A]\ * #,##0.00_);_([$$-240A]\ * \(#,##0.00\);_([$$-240A]\ * &quot;-&quot;??_);_(@_)"/>
    <numFmt numFmtId="227" formatCode="dd/mm/yyyy;@"/>
    <numFmt numFmtId="228" formatCode="dd\-mm\-yy;@"/>
    <numFmt numFmtId="229" formatCode="#,##0.0;\-#,##0.0"/>
    <numFmt numFmtId="230" formatCode="#,##0.0_);\(#,##0.0\)"/>
    <numFmt numFmtId="231" formatCode="_(* #,##0.0_);_(* \(#,##0.0\);_(* &quot;-&quot;??_);_(@_)"/>
    <numFmt numFmtId="232" formatCode="[$$-240A]\ #,##0"/>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sz val="11"/>
      <name val="Arial"/>
      <family val="2"/>
    </font>
    <font>
      <sz val="11"/>
      <color indexed="8"/>
      <name val="Arial"/>
      <family val="2"/>
    </font>
    <font>
      <sz val="11"/>
      <color theme="1"/>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9"/>
      <color rgb="FFFF0000"/>
      <name val="Arial"/>
      <family val="2"/>
    </font>
    <font>
      <b/>
      <u/>
      <sz val="10"/>
      <name val="Arial"/>
      <family val="2"/>
    </font>
    <font>
      <b/>
      <sz val="10"/>
      <color theme="1"/>
      <name val="Arial"/>
      <family val="2"/>
    </font>
    <font>
      <b/>
      <sz val="10"/>
      <color indexed="9"/>
      <name val="Arial"/>
      <family val="2"/>
    </font>
    <font>
      <b/>
      <sz val="12"/>
      <color indexed="9"/>
      <name val="Arial"/>
      <family val="2"/>
    </font>
    <font>
      <b/>
      <sz val="11"/>
      <color theme="1"/>
      <name val="Arial"/>
      <family val="2"/>
    </font>
    <font>
      <sz val="10"/>
      <color rgb="FF000000"/>
      <name val="Arial"/>
      <family val="2"/>
    </font>
    <font>
      <b/>
      <vertAlign val="superscript"/>
      <sz val="12"/>
      <name val="Arial"/>
      <family val="2"/>
    </font>
    <font>
      <b/>
      <sz val="12"/>
      <color rgb="FF000000"/>
      <name val="Arial"/>
      <family val="2"/>
    </font>
    <font>
      <b/>
      <vertAlign val="superscript"/>
      <sz val="14"/>
      <name val="Arial"/>
      <family val="2"/>
    </font>
  </fonts>
  <fills count="8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indexed="21"/>
        <bgColor indexed="64"/>
      </patternFill>
    </fill>
    <fill>
      <patternFill patternType="solid">
        <fgColor indexed="57"/>
        <bgColor indexed="64"/>
      </patternFill>
    </fill>
    <fill>
      <patternFill patternType="solid">
        <fgColor rgb="FF92D050"/>
        <bgColor indexed="64"/>
      </patternFill>
    </fill>
    <fill>
      <patternFill patternType="solid">
        <fgColor rgb="FF00FFCC"/>
        <bgColor indexed="64"/>
      </patternFill>
    </fill>
    <fill>
      <patternFill patternType="solid">
        <fgColor rgb="FFC0C0C0"/>
        <bgColor indexed="64"/>
      </patternFill>
    </fill>
  </fills>
  <borders count="135">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s>
  <cellStyleXfs count="1110">
    <xf numFmtId="0" fontId="0" fillId="0" borderId="0"/>
    <xf numFmtId="40" fontId="33" fillId="0" borderId="0">
      <alignment horizontal="center"/>
    </xf>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3" fontId="36" fillId="0" borderId="0">
      <protection locked="0"/>
    </xf>
    <xf numFmtId="3" fontId="37" fillId="0" borderId="0" applyFont="0" applyFill="0" applyBorder="0" applyAlignment="0" applyProtection="0"/>
    <xf numFmtId="184" fontId="35" fillId="0" borderId="0">
      <protection locked="0"/>
    </xf>
    <xf numFmtId="183" fontId="36" fillId="0" borderId="0">
      <protection locked="0"/>
    </xf>
    <xf numFmtId="183"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70" fontId="7" fillId="0" borderId="0" applyFont="0" applyFill="0" applyBorder="0" applyAlignment="0" applyProtection="0"/>
    <xf numFmtId="185" fontId="7" fillId="0" borderId="0" applyFont="0" applyFill="0" applyBorder="0" applyAlignment="0" applyProtection="0"/>
    <xf numFmtId="186" fontId="7" fillId="0" borderId="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90" fontId="7" fillId="0" borderId="0" applyFont="0" applyFill="0" applyBorder="0" applyAlignment="0" applyProtection="0"/>
    <xf numFmtId="0" fontId="7"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91" fontId="7"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7" fillId="0" borderId="0"/>
    <xf numFmtId="0" fontId="7" fillId="54" borderId="10"/>
    <xf numFmtId="0" fontId="25" fillId="35" borderId="11"/>
    <xf numFmtId="9" fontId="7" fillId="0" borderId="0"/>
    <xf numFmtId="0" fontId="28" fillId="0" borderId="0"/>
    <xf numFmtId="0" fontId="31" fillId="0" borderId="12"/>
    <xf numFmtId="0" fontId="26" fillId="0" borderId="0"/>
    <xf numFmtId="191" fontId="7"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2"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70" fontId="7" fillId="0" borderId="0" applyFont="0" applyFill="0" applyBorder="0" applyAlignment="0" applyProtection="0"/>
    <xf numFmtId="168" fontId="7" fillId="0" borderId="0" applyFont="0" applyFill="0" applyBorder="0" applyAlignment="0" applyProtection="0"/>
    <xf numFmtId="171" fontId="7" fillId="0" borderId="0" applyFont="0" applyFill="0" applyBorder="0" applyAlignment="0" applyProtection="0"/>
    <xf numFmtId="193" fontId="7" fillId="0" borderId="0" applyFont="0" applyFill="0" applyBorder="0" applyAlignment="0" applyProtection="0"/>
    <xf numFmtId="172" fontId="7" fillId="0" borderId="0" applyFont="0" applyFill="0" applyBorder="0" applyAlignment="0" applyProtection="0"/>
    <xf numFmtId="194" fontId="50" fillId="0" borderId="0" applyFont="0" applyFill="0" applyBorder="0" applyAlignment="0" applyProtection="0"/>
    <xf numFmtId="180" fontId="6"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70" fontId="48" fillId="0" borderId="0" applyFont="0" applyFill="0" applyBorder="0" applyAlignment="0" applyProtection="0"/>
    <xf numFmtId="170" fontId="44" fillId="0" borderId="0" applyFont="0" applyFill="0" applyBorder="0" applyAlignment="0" applyProtection="0"/>
    <xf numFmtId="170" fontId="47" fillId="0" borderId="0" applyFont="0" applyFill="0" applyBorder="0" applyAlignment="0" applyProtection="0"/>
    <xf numFmtId="174" fontId="6" fillId="0" borderId="0" applyFont="0" applyFill="0" applyBorder="0" applyAlignment="0" applyProtection="0"/>
    <xf numFmtId="196" fontId="7" fillId="0" borderId="0"/>
    <xf numFmtId="174"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7" fontId="7" fillId="0" borderId="0" applyFont="0" applyFill="0" applyBorder="0" applyAlignment="0" applyProtection="0"/>
    <xf numFmtId="170" fontId="7" fillId="0" borderId="0" applyFont="0" applyFill="0" applyBorder="0" applyAlignment="0" applyProtection="0"/>
    <xf numFmtId="174" fontId="6" fillId="0" borderId="0" applyFont="0" applyFill="0" applyBorder="0" applyAlignment="0" applyProtection="0"/>
    <xf numFmtId="196" fontId="7" fillId="0" borderId="0"/>
    <xf numFmtId="0" fontId="6" fillId="0" borderId="0" applyFont="0" applyFill="0" applyBorder="0" applyAlignment="0" applyProtection="0"/>
    <xf numFmtId="0" fontId="50" fillId="0" borderId="0" applyFont="0" applyFill="0" applyBorder="0" applyAlignment="0" applyProtection="0"/>
    <xf numFmtId="165" fontId="7" fillId="0" borderId="0" applyFont="0" applyFill="0" applyBorder="0" applyAlignment="0" applyProtection="0"/>
    <xf numFmtId="198"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9" fontId="7" fillId="0" borderId="0" applyFont="0" applyFill="0" applyBorder="0" applyAlignment="0" applyProtection="0"/>
    <xf numFmtId="200" fontId="7" fillId="0" borderId="0" applyFont="0" applyFill="0" applyBorder="0" applyAlignment="0" applyProtection="0"/>
    <xf numFmtId="193"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8"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8" fontId="7" fillId="0" borderId="0" applyFont="0" applyFill="0" applyBorder="0" applyAlignment="0" applyProtection="0"/>
    <xf numFmtId="200" fontId="7" fillId="0" borderId="0" applyFont="0" applyFill="0" applyBorder="0" applyAlignment="0" applyProtection="0"/>
    <xf numFmtId="202"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9" fontId="6" fillId="0" borderId="0" applyFont="0" applyFill="0" applyBorder="0" applyAlignment="0" applyProtection="0"/>
    <xf numFmtId="203" fontId="7" fillId="0" borderId="0" applyFont="0" applyFill="0" applyBorder="0" applyAlignment="0" applyProtection="0"/>
    <xf numFmtId="0" fontId="6" fillId="0" borderId="0" applyFont="0" applyFill="0" applyBorder="0" applyAlignment="0" applyProtection="0"/>
    <xf numFmtId="204" fontId="7" fillId="0" borderId="0" applyFont="0" applyFill="0" applyBorder="0" applyAlignment="0" applyProtection="0"/>
    <xf numFmtId="169" fontId="7" fillId="0" borderId="0" applyFont="0" applyFill="0" applyBorder="0" applyAlignment="0" applyProtection="0"/>
    <xf numFmtId="172"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208" fontId="48" fillId="0" borderId="0" applyFont="0" applyFill="0" applyBorder="0" applyAlignment="0" applyProtection="0"/>
    <xf numFmtId="169" fontId="50" fillId="0" borderId="0" applyFont="0" applyFill="0" applyBorder="0" applyAlignment="0" applyProtection="0"/>
    <xf numFmtId="208" fontId="7"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9"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7" fillId="0" borderId="0"/>
    <xf numFmtId="0" fontId="7" fillId="0" borderId="0"/>
    <xf numFmtId="0" fontId="7" fillId="0" borderId="0"/>
    <xf numFmtId="0" fontId="7" fillId="0" borderId="0"/>
    <xf numFmtId="0" fontId="7" fillId="0" borderId="0"/>
    <xf numFmtId="0" fontId="50" fillId="0" borderId="0"/>
    <xf numFmtId="0" fontId="50" fillId="0" borderId="0"/>
    <xf numFmtId="0" fontId="51" fillId="0" borderId="0"/>
    <xf numFmtId="0" fontId="51" fillId="0" borderId="0"/>
    <xf numFmtId="0" fontId="50"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6" fontId="35" fillId="0" borderId="0">
      <protection locked="0"/>
    </xf>
    <xf numFmtId="9" fontId="7"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2"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7"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1"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7" fontId="7" fillId="0" borderId="0" applyFont="0" applyFill="0" applyBorder="0" applyAlignment="0" applyProtection="0"/>
    <xf numFmtId="0" fontId="26" fillId="0" borderId="0" applyNumberFormat="0" applyFill="0" applyBorder="0" applyAlignment="0" applyProtection="0"/>
    <xf numFmtId="0" fontId="7" fillId="0" borderId="0"/>
    <xf numFmtId="0" fontId="7" fillId="0" borderId="0"/>
    <xf numFmtId="195"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95" fontId="55" fillId="0" borderId="0" applyFont="0" applyFill="0" applyBorder="0" applyAlignment="0" applyProtection="0"/>
    <xf numFmtId="211" fontId="35" fillId="0" borderId="0">
      <protection locked="0"/>
    </xf>
    <xf numFmtId="0" fontId="35" fillId="0" borderId="0">
      <protection locked="0"/>
    </xf>
    <xf numFmtId="0" fontId="40" fillId="0" borderId="0">
      <protection locked="0"/>
    </xf>
    <xf numFmtId="0" fontId="40" fillId="0" borderId="0">
      <protection locked="0"/>
    </xf>
    <xf numFmtId="212" fontId="7" fillId="0" borderId="0" applyFont="0" applyFill="0" applyBorder="0" applyAlignment="0" applyProtection="0"/>
    <xf numFmtId="213" fontId="7" fillId="0" borderId="0" applyFont="0" applyFill="0" applyBorder="0" applyAlignment="0" applyProtection="0"/>
    <xf numFmtId="185" fontId="7" fillId="0" borderId="0" applyFont="0" applyFill="0" applyBorder="0" applyAlignment="0" applyProtection="0"/>
    <xf numFmtId="214" fontId="7" fillId="0" borderId="0" applyFont="0" applyFill="0" applyBorder="0" applyAlignment="0" applyProtection="0"/>
    <xf numFmtId="213" fontId="7"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2" fontId="35" fillId="0" borderId="0">
      <protection locked="0"/>
    </xf>
    <xf numFmtId="4" fontId="35" fillId="0" borderId="0">
      <protection locked="0"/>
    </xf>
    <xf numFmtId="215" fontId="40" fillId="0" borderId="0">
      <protection locked="0"/>
    </xf>
    <xf numFmtId="215" fontId="40"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5"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95" fontId="6"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50"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95" fontId="7"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Protection="0"/>
    <xf numFmtId="195"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Border="0" applyAlignment="0" applyProtection="0"/>
    <xf numFmtId="170" fontId="58" fillId="0" borderId="0" applyFont="0" applyFill="0" applyBorder="0" applyAlignment="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8" fontId="7" fillId="0" borderId="0" applyFont="0" applyFill="0" applyBorder="0" applyAlignment="0" applyProtection="0"/>
    <xf numFmtId="170" fontId="6" fillId="0" borderId="0" applyFont="0" applyFill="0" applyBorder="0" applyAlignment="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219" fontId="7" fillId="0" borderId="0" applyFont="0" applyFill="0" applyBorder="0" applyAlignment="0" applyProtection="0"/>
    <xf numFmtId="195" fontId="7" fillId="0" borderId="0" applyFont="0" applyFill="0" applyBorder="0" applyAlignment="0" applyProtection="0"/>
    <xf numFmtId="202" fontId="7" fillId="0" borderId="0" applyFont="0" applyFill="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0" fontId="6" fillId="0" borderId="0" applyFont="0" applyFill="0" applyBorder="0" applyAlignment="0" applyProtection="0"/>
    <xf numFmtId="195"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20" fontId="7" fillId="0" borderId="0" applyFont="0" applyFill="0" applyBorder="0" applyAlignment="0" applyProtection="0"/>
    <xf numFmtId="195" fontId="7" fillId="0" borderId="0" applyFont="0" applyFill="0" applyBorder="0" applyAlignment="0" applyProtection="0"/>
    <xf numFmtId="195" fontId="50"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221" fontId="7" fillId="0" borderId="0" applyFont="0" applyFill="0" applyProtection="0"/>
    <xf numFmtId="221" fontId="7" fillId="0" borderId="0" applyFont="0" applyFill="0" applyProtection="0"/>
    <xf numFmtId="221" fontId="7" fillId="0" borderId="0" applyFont="0" applyFill="0" applyProtection="0"/>
    <xf numFmtId="221" fontId="7" fillId="0" borderId="0" applyFont="0" applyFill="0" applyProtection="0"/>
    <xf numFmtId="205" fontId="7" fillId="0" borderId="0" applyFont="0" applyFill="0" applyBorder="0" applyAlignment="0" applyProtection="0"/>
    <xf numFmtId="221"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95"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50"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7" fillId="0" borderId="0" applyFont="0" applyFill="0" applyBorder="0" applyAlignment="0" applyProtection="0"/>
    <xf numFmtId="222" fontId="7" fillId="0" borderId="0" applyFont="0" applyFill="0" applyBorder="0" applyAlignment="0" applyProtection="0"/>
    <xf numFmtId="222" fontId="50" fillId="0" borderId="0" applyFont="0" applyFill="0" applyBorder="0" applyAlignment="0" applyProtection="0"/>
    <xf numFmtId="210" fontId="7" fillId="0" borderId="0" applyFill="0" applyBorder="0" applyAlignment="0" applyProtection="0"/>
    <xf numFmtId="205"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205" fontId="7" fillId="0" borderId="0" applyFont="0" applyFill="0" applyBorder="0" applyAlignment="0" applyProtection="0"/>
    <xf numFmtId="213" fontId="7" fillId="0" borderId="0" applyFont="0" applyFill="0" applyBorder="0" applyAlignment="0" applyProtection="0"/>
    <xf numFmtId="224" fontId="7" fillId="0" borderId="0" applyFont="0" applyFill="0" applyBorder="0" applyAlignment="0" applyProtection="0"/>
    <xf numFmtId="223" fontId="7" fillId="0" borderId="0" applyFont="0" applyFill="0" applyBorder="0" applyAlignment="0" applyProtection="0"/>
    <xf numFmtId="22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1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205" fontId="7" fillId="0" borderId="0" applyFont="0" applyFill="0" applyBorder="0" applyAlignment="0" applyProtection="0"/>
    <xf numFmtId="12" fontId="7" fillId="0" borderId="0" applyFont="0" applyFill="0" applyProtection="0"/>
    <xf numFmtId="173"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41" fontId="14"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0"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9" fontId="7" fillId="0" borderId="0" applyFont="0" applyFill="0" applyBorder="0" applyAlignment="0" applyProtection="0"/>
    <xf numFmtId="205" fontId="7" fillId="0" borderId="0" applyFont="0" applyFill="0" applyBorder="0" applyAlignment="0" applyProtection="0"/>
    <xf numFmtId="173" fontId="50" fillId="0" borderId="0" applyFont="0" applyFill="0" applyBorder="0" applyAlignment="0" applyProtection="0"/>
    <xf numFmtId="225" fontId="7" fillId="0" borderId="0" applyFont="0" applyFill="0" applyBorder="0" applyAlignment="0" applyProtection="0"/>
    <xf numFmtId="0" fontId="7" fillId="0" borderId="0" applyFill="0" applyBorder="0" applyAlignment="0" applyProtection="0"/>
    <xf numFmtId="184" fontId="35" fillId="0" borderId="0">
      <protection locked="0"/>
    </xf>
    <xf numFmtId="0" fontId="7"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0"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5" fillId="0" borderId="0"/>
    <xf numFmtId="169" fontId="5" fillId="0" borderId="0" applyFont="0" applyFill="0" applyBorder="0" applyAlignment="0" applyProtection="0"/>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0" fontId="23" fillId="3" borderId="0" applyNumberFormat="0" applyBorder="0" applyAlignment="0" applyProtection="0"/>
    <xf numFmtId="194" fontId="4"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64" fontId="4" fillId="0" borderId="0" applyFont="0" applyFill="0" applyBorder="0" applyAlignment="0" applyProtection="0"/>
    <xf numFmtId="175" fontId="7" fillId="0" borderId="0" applyFont="0" applyFill="0" applyProtection="0"/>
    <xf numFmtId="0" fontId="4" fillId="0" borderId="0" applyFont="0" applyFill="0" applyBorder="0" applyAlignment="0" applyProtection="0"/>
    <xf numFmtId="165" fontId="7" fillId="0" borderId="0" applyFont="0" applyFill="0" applyBorder="0" applyAlignment="0" applyProtection="0"/>
    <xf numFmtId="174" fontId="4" fillId="0" borderId="0" applyFont="0" applyFill="0" applyBorder="0" applyAlignment="0" applyProtection="0"/>
    <xf numFmtId="43" fontId="7" fillId="0" borderId="0" applyFont="0" applyFill="0" applyBorder="0" applyAlignment="0" applyProtection="0"/>
    <xf numFmtId="195" fontId="4" fillId="0" borderId="0" applyFont="0" applyFill="0" applyBorder="0" applyAlignment="0" applyProtection="0"/>
    <xf numFmtId="174" fontId="4" fillId="0" borderId="0" applyFont="0" applyFill="0" applyBorder="0" applyAlignment="0" applyProtection="0"/>
    <xf numFmtId="202" fontId="4" fillId="0" borderId="0" applyFont="0" applyFill="0" applyBorder="0" applyAlignment="0" applyProtection="0"/>
    <xf numFmtId="208" fontId="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22" fontId="4"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7"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7" fillId="0" borderId="0" applyFont="0" applyFill="0" applyBorder="0" applyAlignment="0" applyProtection="0"/>
    <xf numFmtId="12" fontId="7" fillId="0" borderId="0" applyFont="0" applyFill="0" applyProtection="0"/>
    <xf numFmtId="173"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69" fontId="4" fillId="0" borderId="0" applyFont="0" applyFill="0" applyBorder="0" applyAlignment="0" applyProtection="0"/>
    <xf numFmtId="205" fontId="7" fillId="0" borderId="0" applyFont="0" applyFill="0" applyBorder="0" applyAlignment="0" applyProtection="0"/>
    <xf numFmtId="169" fontId="7" fillId="0" borderId="0" applyFont="0" applyFill="0" applyBorder="0" applyAlignment="0" applyProtection="0"/>
    <xf numFmtId="173" fontId="4" fillId="0" borderId="0" applyFont="0" applyFill="0" applyBorder="0" applyAlignment="0" applyProtection="0"/>
    <xf numFmtId="0" fontId="24" fillId="70"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2" fillId="0" borderId="30" applyBorder="0">
      <alignment horizontal="center"/>
    </xf>
    <xf numFmtId="0" fontId="28" fillId="0" borderId="0" applyNumberFormat="0" applyFill="0" applyBorder="0" applyAlignment="0" applyProtection="0"/>
    <xf numFmtId="0" fontId="3" fillId="0" borderId="0"/>
    <xf numFmtId="170" fontId="2" fillId="0" borderId="0" applyFont="0" applyFill="0" applyBorder="0" applyAlignment="0" applyProtection="0"/>
    <xf numFmtId="173" fontId="7" fillId="0" borderId="0" applyFont="0" applyFill="0" applyBorder="0" applyAlignment="0" applyProtection="0"/>
    <xf numFmtId="0" fontId="1" fillId="0" borderId="0"/>
    <xf numFmtId="174" fontId="7" fillId="0" borderId="0" applyFont="0" applyFill="0" applyBorder="0" applyAlignment="0" applyProtection="0"/>
  </cellStyleXfs>
  <cellXfs count="890">
    <xf numFmtId="0" fontId="0" fillId="0" borderId="0" xfId="0"/>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left"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16" xfId="0" applyFont="1" applyFill="1" applyBorder="1" applyAlignment="1">
      <alignment horizontal="left" wrapText="1"/>
    </xf>
    <xf numFmtId="178" fontId="11" fillId="0" borderId="17" xfId="0" applyNumberFormat="1" applyFont="1" applyFill="1" applyBorder="1" applyAlignment="1">
      <alignment horizontal="right" wrapText="1"/>
    </xf>
    <xf numFmtId="0" fontId="11" fillId="0" borderId="0" xfId="0" applyFont="1" applyFill="1" applyAlignment="1">
      <alignment horizontal="center" wrapText="1"/>
    </xf>
    <xf numFmtId="177" fontId="11" fillId="0" borderId="0" xfId="0" applyNumberFormat="1" applyFont="1" applyFill="1" applyAlignment="1">
      <alignment horizontal="center" wrapText="1"/>
    </xf>
    <xf numFmtId="39" fontId="10" fillId="0" borderId="15" xfId="0" applyNumberFormat="1" applyFont="1" applyBorder="1" applyAlignment="1">
      <alignment horizontal="center" vertical="center" wrapText="1"/>
    </xf>
    <xf numFmtId="0" fontId="11" fillId="0" borderId="0" xfId="0" applyFont="1" applyBorder="1" applyAlignment="1">
      <alignment horizontal="center" wrapText="1"/>
    </xf>
    <xf numFmtId="0" fontId="11" fillId="0" borderId="18" xfId="0" applyFont="1" applyFill="1" applyBorder="1" applyAlignment="1">
      <alignment horizontal="left" wrapText="1"/>
    </xf>
    <xf numFmtId="1" fontId="11" fillId="0" borderId="19" xfId="0" applyNumberFormat="1" applyFont="1" applyFill="1" applyBorder="1" applyAlignment="1">
      <alignment horizontal="right" wrapText="1"/>
    </xf>
    <xf numFmtId="0" fontId="10" fillId="56" borderId="20" xfId="0" applyFont="1" applyFill="1" applyBorder="1" applyAlignment="1">
      <alignment horizontal="center" vertical="center" wrapText="1"/>
    </xf>
    <xf numFmtId="39" fontId="11" fillId="56" borderId="14"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39" fontId="11" fillId="57" borderId="15" xfId="0" applyNumberFormat="1" applyFont="1" applyFill="1" applyBorder="1" applyAlignment="1">
      <alignment horizontal="center" vertical="center" wrapText="1"/>
    </xf>
    <xf numFmtId="0" fontId="10" fillId="0" borderId="0" xfId="0" applyFont="1" applyAlignment="1">
      <alignment horizont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0" fillId="0" borderId="0" xfId="0" applyFont="1" applyAlignment="1">
      <alignment horizontal="right" wrapText="1"/>
    </xf>
    <xf numFmtId="0" fontId="11" fillId="0" borderId="0" xfId="0" applyFont="1" applyBorder="1" applyAlignment="1">
      <alignment horizontal="left" wrapText="1"/>
    </xf>
    <xf numFmtId="1" fontId="10" fillId="0" borderId="0" xfId="0" applyNumberFormat="1" applyFont="1" applyAlignment="1">
      <alignment horizontal="center" wrapText="1"/>
    </xf>
    <xf numFmtId="39" fontId="10" fillId="0" borderId="0" xfId="0" applyNumberFormat="1" applyFont="1" applyAlignment="1">
      <alignment horizontal="center" wrapText="1"/>
    </xf>
    <xf numFmtId="0" fontId="11" fillId="0" borderId="0" xfId="0" applyFont="1" applyAlignment="1">
      <alignment vertical="center" wrapText="1"/>
    </xf>
    <xf numFmtId="0" fontId="11" fillId="0" borderId="0" xfId="0" applyFont="1" applyAlignment="1">
      <alignment vertic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15" xfId="0" applyFont="1" applyBorder="1" applyAlignment="1">
      <alignment horizontal="center" vertical="center" wrapText="1"/>
    </xf>
    <xf numFmtId="0" fontId="10" fillId="0" borderId="21" xfId="0" applyFont="1" applyBorder="1" applyAlignment="1">
      <alignment horizontal="center" vertical="center" wrapText="1"/>
    </xf>
    <xf numFmtId="15" fontId="10" fillId="0" borderId="15" xfId="0" applyNumberFormat="1" applyFont="1" applyBorder="1" applyAlignment="1">
      <alignment horizontal="center" vertical="center" wrapText="1"/>
    </xf>
    <xf numFmtId="0" fontId="11" fillId="0" borderId="22" xfId="0" applyFont="1" applyBorder="1" applyAlignment="1">
      <alignment horizontal="center" wrapText="1"/>
    </xf>
    <xf numFmtId="0" fontId="11" fillId="0" borderId="15" xfId="0" applyFont="1" applyFill="1" applyBorder="1" applyAlignment="1">
      <alignment horizontal="left" vertical="center" wrapText="1"/>
    </xf>
    <xf numFmtId="0" fontId="11" fillId="0" borderId="21" xfId="0" applyFont="1" applyFill="1" applyBorder="1" applyAlignment="1">
      <alignment horizontal="left" vertical="center" wrapText="1"/>
    </xf>
    <xf numFmtId="15" fontId="10" fillId="0" borderId="0" xfId="0" applyNumberFormat="1" applyFont="1" applyAlignment="1">
      <alignment horizontal="right" wrapText="1"/>
    </xf>
    <xf numFmtId="0" fontId="11" fillId="60" borderId="23" xfId="0" applyFont="1" applyFill="1" applyBorder="1" applyAlignment="1">
      <alignment horizontal="center" wrapText="1"/>
    </xf>
    <xf numFmtId="0" fontId="11" fillId="0" borderId="0" xfId="0" applyFont="1" applyAlignment="1">
      <alignment horizontal="right"/>
    </xf>
    <xf numFmtId="39" fontId="11" fillId="0" borderId="0" xfId="0" applyNumberFormat="1" applyFont="1" applyAlignment="1">
      <alignment horizontal="right"/>
    </xf>
    <xf numFmtId="0" fontId="11" fillId="0" borderId="14"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80" fontId="11" fillId="0" borderId="0" xfId="443" applyNumberFormat="1" applyFont="1" applyFill="1" applyBorder="1" applyAlignment="1">
      <alignment horizontal="right" vertical="center"/>
    </xf>
    <xf numFmtId="170" fontId="11" fillId="0" borderId="0" xfId="337" applyFont="1" applyFill="1" applyBorder="1" applyAlignment="1">
      <alignment horizontal="center" vertical="center" wrapText="1"/>
    </xf>
    <xf numFmtId="10" fontId="11" fillId="0" borderId="0" xfId="0" applyNumberFormat="1" applyFont="1" applyAlignment="1">
      <alignment horizontal="right"/>
    </xf>
    <xf numFmtId="0" fontId="11" fillId="0" borderId="15" xfId="0" applyFont="1" applyBorder="1" applyAlignment="1">
      <alignment horizontal="center" vertical="center" wrapText="1"/>
    </xf>
    <xf numFmtId="9" fontId="11" fillId="0" borderId="15" xfId="0" applyNumberFormat="1" applyFont="1" applyBorder="1" applyAlignment="1">
      <alignment horizontal="center" vertical="center" wrapText="1"/>
    </xf>
    <xf numFmtId="39" fontId="11" fillId="0" borderId="15" xfId="0" applyNumberFormat="1" applyFont="1" applyBorder="1" applyAlignment="1">
      <alignment horizontal="right" vertical="center" wrapText="1"/>
    </xf>
    <xf numFmtId="0" fontId="11" fillId="0" borderId="14" xfId="0" applyFont="1" applyBorder="1" applyAlignment="1">
      <alignment horizontal="center" vertical="center" wrapText="1"/>
    </xf>
    <xf numFmtId="2" fontId="13" fillId="0" borderId="0" xfId="0" applyNumberFormat="1" applyFont="1" applyFill="1" applyAlignment="1">
      <alignment vertical="center" wrapText="1"/>
    </xf>
    <xf numFmtId="0" fontId="7" fillId="0" borderId="0" xfId="0" applyFont="1"/>
    <xf numFmtId="0" fontId="7" fillId="0" borderId="0" xfId="0" applyFont="1" applyAlignment="1">
      <alignment vertical="center"/>
    </xf>
    <xf numFmtId="2" fontId="13" fillId="0" borderId="0" xfId="0" applyNumberFormat="1" applyFont="1" applyAlignment="1">
      <alignment horizontal="center" vertical="center" wrapText="1"/>
    </xf>
    <xf numFmtId="0" fontId="7" fillId="0" borderId="0" xfId="0" applyFont="1" applyAlignment="1">
      <alignment vertical="center" wrapText="1"/>
    </xf>
    <xf numFmtId="39" fontId="13" fillId="64" borderId="15" xfId="0" applyNumberFormat="1" applyFont="1" applyFill="1" applyBorder="1" applyAlignment="1">
      <alignment vertical="center" wrapText="1"/>
    </xf>
    <xf numFmtId="0" fontId="13" fillId="0" borderId="0" xfId="0" applyFont="1" applyAlignment="1">
      <alignment horizontal="right" vertical="center" wrapText="1"/>
    </xf>
    <xf numFmtId="49" fontId="13" fillId="0" borderId="0" xfId="0" applyNumberFormat="1" applyFont="1" applyAlignment="1">
      <alignment horizontal="center" vertical="center" wrapText="1"/>
    </xf>
    <xf numFmtId="39" fontId="7" fillId="0" borderId="0" xfId="0" applyNumberFormat="1" applyFont="1" applyAlignment="1">
      <alignment vertical="center" wrapText="1"/>
    </xf>
    <xf numFmtId="0" fontId="13" fillId="0" borderId="0" xfId="0" applyFont="1" applyAlignment="1">
      <alignment horizontal="center" vertical="center" wrapText="1"/>
    </xf>
    <xf numFmtId="1" fontId="13" fillId="0" borderId="0" xfId="0" applyNumberFormat="1" applyFont="1" applyAlignment="1">
      <alignment horizontal="center" vertical="center" wrapText="1"/>
    </xf>
    <xf numFmtId="170" fontId="7" fillId="0" borderId="0" xfId="0" applyNumberFormat="1" applyFont="1" applyAlignment="1">
      <alignment vertical="center"/>
    </xf>
    <xf numFmtId="0" fontId="13" fillId="0" borderId="15" xfId="0" applyFont="1" applyBorder="1" applyAlignment="1">
      <alignment horizontal="center" vertical="center" wrapText="1"/>
    </xf>
    <xf numFmtId="49" fontId="13" fillId="63" borderId="15" xfId="0" applyNumberFormat="1" applyFont="1" applyFill="1" applyBorder="1" applyAlignment="1">
      <alignment horizontal="center" vertical="center" wrapText="1"/>
    </xf>
    <xf numFmtId="2" fontId="7" fillId="0" borderId="15" xfId="0" applyNumberFormat="1" applyFont="1" applyFill="1" applyBorder="1" applyAlignment="1">
      <alignment horizontal="left" vertical="center" wrapText="1"/>
    </xf>
    <xf numFmtId="170" fontId="7" fillId="0" borderId="15" xfId="337" applyFont="1" applyFill="1" applyBorder="1" applyAlignment="1">
      <alignment horizontal="center" vertical="center" wrapText="1"/>
    </xf>
    <xf numFmtId="0" fontId="13" fillId="0" borderId="15" xfId="0" applyFont="1" applyBorder="1" applyAlignment="1">
      <alignment horizontal="left" vertical="center" wrapText="1"/>
    </xf>
    <xf numFmtId="170" fontId="13" fillId="0" borderId="15" xfId="337" applyFont="1" applyBorder="1" applyAlignment="1">
      <alignment horizontal="center" vertical="center" wrapText="1"/>
    </xf>
    <xf numFmtId="0" fontId="13" fillId="0" borderId="0" xfId="0" applyFont="1" applyAlignment="1">
      <alignment horizontal="left" vertical="center" wrapText="1"/>
    </xf>
    <xf numFmtId="0" fontId="11" fillId="0" borderId="15" xfId="0" applyFont="1" applyBorder="1" applyAlignment="1">
      <alignment vertical="center" wrapText="1"/>
    </xf>
    <xf numFmtId="0" fontId="15" fillId="62" borderId="0" xfId="0" applyFont="1" applyFill="1" applyAlignment="1">
      <alignment horizontal="center" vertical="center" wrapText="1"/>
    </xf>
    <xf numFmtId="0" fontId="15" fillId="0" borderId="0" xfId="0" applyFont="1" applyFill="1" applyAlignment="1">
      <alignment horizontal="center" vertical="center" wrapText="1"/>
    </xf>
    <xf numFmtId="0" fontId="15" fillId="62" borderId="0" xfId="0" applyFont="1" applyFill="1" applyBorder="1" applyAlignment="1">
      <alignment horizontal="center" vertical="center" wrapText="1"/>
    </xf>
    <xf numFmtId="9" fontId="15" fillId="0" borderId="0" xfId="443" applyFont="1" applyFill="1" applyAlignment="1">
      <alignment horizontal="center" vertical="center" wrapText="1"/>
    </xf>
    <xf numFmtId="170" fontId="11" fillId="0" borderId="15" xfId="337" applyNumberFormat="1" applyFont="1" applyFill="1" applyBorder="1" applyAlignment="1">
      <alignment horizontal="center" vertical="center"/>
    </xf>
    <xf numFmtId="182" fontId="11" fillId="0" borderId="0" xfId="0" applyNumberFormat="1" applyFont="1" applyAlignment="1">
      <alignment horizontal="center" wrapText="1"/>
    </xf>
    <xf numFmtId="0" fontId="13" fillId="63" borderId="15" xfId="0" applyFont="1" applyFill="1" applyBorder="1" applyAlignment="1">
      <alignment horizontal="center" vertical="center" wrapText="1"/>
    </xf>
    <xf numFmtId="15" fontId="11" fillId="0" borderId="15" xfId="0" applyNumberFormat="1" applyFont="1" applyBorder="1" applyAlignment="1">
      <alignment horizontal="center" vertical="center" wrapText="1"/>
    </xf>
    <xf numFmtId="39" fontId="11" fillId="0" borderId="15"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174" fontId="7" fillId="0" borderId="0" xfId="0" applyNumberFormat="1" applyFont="1" applyAlignment="1">
      <alignment vertical="center"/>
    </xf>
    <xf numFmtId="174" fontId="7" fillId="0" borderId="0" xfId="0" applyNumberFormat="1" applyFont="1"/>
    <xf numFmtId="0" fontId="13" fillId="63" borderId="15" xfId="0" applyFont="1" applyFill="1" applyBorder="1" applyAlignment="1">
      <alignment horizontal="center" vertical="center" wrapText="1"/>
    </xf>
    <xf numFmtId="170" fontId="13" fillId="0" borderId="0" xfId="0" applyNumberFormat="1" applyFont="1" applyAlignment="1">
      <alignment horizontal="center" vertical="center" wrapText="1"/>
    </xf>
    <xf numFmtId="0" fontId="10" fillId="62" borderId="15" xfId="0" applyFont="1" applyFill="1" applyBorder="1" applyAlignment="1">
      <alignment horizontal="center" vertical="center" wrapText="1"/>
    </xf>
    <xf numFmtId="170" fontId="11" fillId="0" borderId="15" xfId="337" applyFont="1" applyBorder="1" applyAlignment="1">
      <alignment vertical="center" wrapText="1"/>
    </xf>
    <xf numFmtId="0" fontId="52" fillId="62" borderId="15" xfId="0" applyFont="1" applyFill="1" applyBorder="1" applyAlignment="1">
      <alignment horizontal="left" vertical="center" wrapText="1"/>
    </xf>
    <xf numFmtId="170" fontId="7" fillId="0" borderId="15" xfId="337" applyNumberFormat="1" applyFont="1" applyFill="1" applyBorder="1" applyAlignment="1">
      <alignment horizontal="center" vertical="center" wrapText="1"/>
    </xf>
    <xf numFmtId="0" fontId="10" fillId="62" borderId="23" xfId="0" applyFont="1" applyFill="1" applyBorder="1" applyAlignment="1">
      <alignment horizontal="center" vertical="center" wrapText="1"/>
    </xf>
    <xf numFmtId="0" fontId="60" fillId="0" borderId="0" xfId="524" applyFont="1" applyAlignment="1">
      <alignment horizontal="justify" vertical="center" wrapText="1"/>
    </xf>
    <xf numFmtId="0" fontId="62" fillId="0" borderId="0" xfId="524" applyFont="1" applyAlignment="1">
      <alignment vertical="center"/>
    </xf>
    <xf numFmtId="0" fontId="61" fillId="0" borderId="0" xfId="524" applyFont="1" applyAlignment="1">
      <alignment horizontal="center" vertical="center" wrapText="1"/>
    </xf>
    <xf numFmtId="0" fontId="61" fillId="0" borderId="0" xfId="524" applyFont="1" applyAlignment="1">
      <alignment horizontal="right" vertical="center" wrapText="1"/>
    </xf>
    <xf numFmtId="0" fontId="61" fillId="0" borderId="0" xfId="524" applyFont="1" applyAlignment="1">
      <alignment horizontal="center" vertical="center" wrapText="1"/>
    </xf>
    <xf numFmtId="1" fontId="61" fillId="0" borderId="0" xfId="524" applyNumberFormat="1" applyFont="1" applyAlignment="1">
      <alignment horizontal="right" vertical="center" wrapText="1"/>
    </xf>
    <xf numFmtId="1" fontId="61" fillId="0" borderId="0" xfId="524" applyNumberFormat="1" applyFont="1" applyAlignment="1">
      <alignment horizontal="center" vertical="center" wrapText="1"/>
    </xf>
    <xf numFmtId="0" fontId="62" fillId="56" borderId="0" xfId="524" applyFont="1" applyFill="1" applyAlignment="1">
      <alignment vertical="center"/>
    </xf>
    <xf numFmtId="0" fontId="61" fillId="67" borderId="14" xfId="524" applyFont="1" applyFill="1" applyBorder="1" applyAlignment="1">
      <alignment horizontal="center" vertical="center" wrapText="1"/>
    </xf>
    <xf numFmtId="0" fontId="61" fillId="67" borderId="14" xfId="524" applyFont="1" applyFill="1" applyBorder="1" applyAlignment="1">
      <alignment vertical="center" wrapText="1"/>
    </xf>
    <xf numFmtId="0" fontId="62" fillId="67" borderId="15" xfId="524" applyFont="1" applyFill="1" applyBorder="1" applyAlignment="1">
      <alignment horizontal="center" vertical="center" wrapText="1"/>
    </xf>
    <xf numFmtId="49" fontId="62" fillId="67" borderId="15" xfId="524" applyNumberFormat="1" applyFont="1" applyFill="1" applyBorder="1" applyAlignment="1">
      <alignment horizontal="center" vertical="center" wrapText="1"/>
    </xf>
    <xf numFmtId="0" fontId="62" fillId="67" borderId="15" xfId="524" applyFont="1" applyFill="1" applyBorder="1" applyAlignment="1">
      <alignment horizontal="left" vertical="center" wrapText="1"/>
    </xf>
    <xf numFmtId="0" fontId="62" fillId="0" borderId="15" xfId="524" applyFont="1" applyFill="1" applyBorder="1" applyAlignment="1">
      <alignment horizontal="center" vertical="center" wrapText="1"/>
    </xf>
    <xf numFmtId="0" fontId="62" fillId="0" borderId="15" xfId="524" applyFont="1" applyFill="1" applyBorder="1" applyAlignment="1">
      <alignment horizontal="left" vertical="center" wrapText="1"/>
    </xf>
    <xf numFmtId="49" fontId="62" fillId="0" borderId="15" xfId="524" applyNumberFormat="1" applyFont="1" applyFill="1" applyBorder="1" applyAlignment="1">
      <alignment horizontal="center" vertical="center" wrapText="1"/>
    </xf>
    <xf numFmtId="0" fontId="62" fillId="0" borderId="20" xfId="524" applyFont="1" applyFill="1" applyBorder="1" applyAlignment="1">
      <alignment horizontal="left" vertical="center" wrapText="1"/>
    </xf>
    <xf numFmtId="0" fontId="61" fillId="58" borderId="14" xfId="524" applyFont="1" applyFill="1" applyBorder="1" applyAlignment="1">
      <alignment horizontal="center" vertical="center" wrapText="1"/>
    </xf>
    <xf numFmtId="0" fontId="61" fillId="58" borderId="25" xfId="524" applyFont="1" applyFill="1" applyBorder="1" applyAlignment="1">
      <alignment horizontal="center" vertical="center" wrapText="1"/>
    </xf>
    <xf numFmtId="0" fontId="61" fillId="58" borderId="20" xfId="524" applyFont="1" applyFill="1" applyBorder="1" applyAlignment="1">
      <alignment horizontal="center" vertical="center" wrapText="1"/>
    </xf>
    <xf numFmtId="0" fontId="62" fillId="58" borderId="0" xfId="524" applyFont="1" applyFill="1" applyAlignment="1">
      <alignment vertical="center"/>
    </xf>
    <xf numFmtId="1" fontId="54" fillId="69" borderId="15" xfId="524" applyNumberFormat="1" applyFont="1" applyFill="1" applyBorder="1" applyAlignment="1">
      <alignment horizontal="center" vertical="center" wrapText="1"/>
    </xf>
    <xf numFmtId="0" fontId="64" fillId="58" borderId="14" xfId="524" applyFont="1" applyFill="1" applyBorder="1" applyAlignment="1">
      <alignment horizontal="center" vertical="center" wrapText="1"/>
    </xf>
    <xf numFmtId="0" fontId="64" fillId="58" borderId="25" xfId="524" applyFont="1" applyFill="1" applyBorder="1" applyAlignment="1">
      <alignment horizontal="center" vertical="center" wrapText="1"/>
    </xf>
    <xf numFmtId="0" fontId="63" fillId="58" borderId="14" xfId="524" applyFont="1" applyFill="1" applyBorder="1" applyAlignment="1">
      <alignment horizontal="center" vertical="center" wrapText="1"/>
    </xf>
    <xf numFmtId="0" fontId="63" fillId="58" borderId="25" xfId="524" applyFont="1" applyFill="1" applyBorder="1" applyAlignment="1">
      <alignment horizontal="center" vertical="center" wrapText="1"/>
    </xf>
    <xf numFmtId="0" fontId="63" fillId="58" borderId="20" xfId="524" applyFont="1" applyFill="1" applyBorder="1" applyAlignment="1">
      <alignment horizontal="center" vertical="center" wrapText="1"/>
    </xf>
    <xf numFmtId="0" fontId="61" fillId="67" borderId="15" xfId="524" applyFont="1" applyFill="1" applyBorder="1" applyAlignment="1">
      <alignment horizontal="center" vertical="center" wrapText="1"/>
    </xf>
    <xf numFmtId="49" fontId="61" fillId="67" borderId="15" xfId="524" applyNumberFormat="1" applyFont="1" applyFill="1" applyBorder="1" applyAlignment="1">
      <alignment horizontal="center" vertical="center" wrapText="1"/>
    </xf>
    <xf numFmtId="3" fontId="61" fillId="67" borderId="15" xfId="524" applyNumberFormat="1" applyFont="1" applyFill="1" applyBorder="1" applyAlignment="1">
      <alignment horizontal="center" vertical="center" wrapText="1"/>
    </xf>
    <xf numFmtId="0" fontId="61" fillId="67" borderId="14" xfId="524" applyFont="1" applyFill="1" applyBorder="1" applyAlignment="1">
      <alignment horizontal="center" vertical="center" wrapText="1"/>
    </xf>
    <xf numFmtId="39" fontId="61" fillId="57" borderId="15" xfId="524" applyNumberFormat="1" applyFont="1" applyFill="1" applyBorder="1" applyAlignment="1">
      <alignment horizontal="center" vertical="center" wrapText="1"/>
    </xf>
    <xf numFmtId="1" fontId="32" fillId="69" borderId="15" xfId="524" applyNumberFormat="1" applyFont="1" applyFill="1" applyBorder="1" applyAlignment="1">
      <alignment horizontal="center" vertical="center" wrapText="1"/>
    </xf>
    <xf numFmtId="0" fontId="66" fillId="65" borderId="0" xfId="0" applyFont="1" applyFill="1" applyAlignment="1">
      <alignment vertical="center"/>
    </xf>
    <xf numFmtId="0" fontId="61" fillId="67" borderId="14" xfId="524" applyFont="1" applyFill="1" applyBorder="1" applyAlignment="1">
      <alignment horizontal="center" vertical="center" wrapText="1"/>
    </xf>
    <xf numFmtId="0" fontId="62" fillId="0" borderId="15" xfId="524" applyNumberFormat="1" applyFont="1" applyFill="1" applyBorder="1" applyAlignment="1">
      <alignment horizontal="center" vertical="center" wrapText="1"/>
    </xf>
    <xf numFmtId="170" fontId="62" fillId="0" borderId="15" xfId="524" applyNumberFormat="1" applyFont="1" applyFill="1" applyBorder="1" applyAlignment="1">
      <alignment horizontal="center" vertical="center" wrapText="1"/>
    </xf>
    <xf numFmtId="0" fontId="59" fillId="0" borderId="15" xfId="524" applyFont="1" applyFill="1" applyBorder="1" applyAlignment="1">
      <alignment horizontal="left" vertical="center" wrapText="1"/>
    </xf>
    <xf numFmtId="39" fontId="62" fillId="0" borderId="15" xfId="524" applyNumberFormat="1" applyFont="1" applyFill="1" applyBorder="1" applyAlignment="1">
      <alignment horizontal="center" vertical="center" wrapText="1"/>
    </xf>
    <xf numFmtId="0" fontId="11" fillId="0" borderId="15" xfId="0" applyFont="1" applyBorder="1" applyAlignment="1">
      <alignment horizontal="center" wrapText="1"/>
    </xf>
    <xf numFmtId="0" fontId="11" fillId="60" borderId="27" xfId="0" applyFont="1" applyFill="1" applyBorder="1" applyAlignment="1">
      <alignment horizontal="center" wrapText="1"/>
    </xf>
    <xf numFmtId="17" fontId="7" fillId="0" borderId="15" xfId="0" applyNumberFormat="1" applyFont="1" applyFill="1" applyBorder="1" applyAlignment="1">
      <alignment horizontal="center" vertical="center" wrapText="1"/>
    </xf>
    <xf numFmtId="0" fontId="68" fillId="0" borderId="0" xfId="0" applyFont="1"/>
    <xf numFmtId="0" fontId="61" fillId="56" borderId="31" xfId="524" applyFont="1" applyFill="1" applyBorder="1" applyAlignment="1">
      <alignment horizontal="center" vertical="center" wrapText="1"/>
    </xf>
    <xf numFmtId="49" fontId="61" fillId="56" borderId="31" xfId="524" applyNumberFormat="1" applyFont="1" applyFill="1" applyBorder="1" applyAlignment="1">
      <alignment horizontal="center" vertical="center" wrapText="1"/>
    </xf>
    <xf numFmtId="0" fontId="61" fillId="67" borderId="30" xfId="524" applyFont="1" applyFill="1" applyBorder="1" applyAlignment="1">
      <alignment horizontal="center" vertical="center" wrapText="1"/>
    </xf>
    <xf numFmtId="0" fontId="61" fillId="67" borderId="30" xfId="524" applyFont="1" applyFill="1" applyBorder="1" applyAlignment="1">
      <alignment vertical="center" wrapText="1"/>
    </xf>
    <xf numFmtId="0" fontId="62" fillId="67" borderId="31" xfId="524" applyFont="1" applyFill="1" applyBorder="1" applyAlignment="1">
      <alignment horizontal="center" vertical="center" wrapText="1"/>
    </xf>
    <xf numFmtId="49" fontId="62" fillId="67" borderId="31" xfId="524" applyNumberFormat="1" applyFont="1" applyFill="1" applyBorder="1" applyAlignment="1">
      <alignment horizontal="center" vertical="center" wrapText="1"/>
    </xf>
    <xf numFmtId="0" fontId="62" fillId="67" borderId="31" xfId="524" applyFont="1" applyFill="1" applyBorder="1" applyAlignment="1">
      <alignment horizontal="left" vertical="center" wrapText="1"/>
    </xf>
    <xf numFmtId="0" fontId="62" fillId="0" borderId="31" xfId="524" applyFont="1" applyFill="1" applyBorder="1" applyAlignment="1">
      <alignment horizontal="center" vertical="center" wrapText="1"/>
    </xf>
    <xf numFmtId="0" fontId="62" fillId="0" borderId="31" xfId="524" applyFont="1" applyFill="1" applyBorder="1" applyAlignment="1">
      <alignment horizontal="left" vertical="center" wrapText="1"/>
    </xf>
    <xf numFmtId="49" fontId="62" fillId="0" borderId="31" xfId="524" applyNumberFormat="1" applyFont="1" applyFill="1" applyBorder="1" applyAlignment="1">
      <alignment horizontal="center" vertical="center" wrapText="1"/>
    </xf>
    <xf numFmtId="39" fontId="61" fillId="57" borderId="31" xfId="524" applyNumberFormat="1" applyFont="1" applyFill="1" applyBorder="1" applyAlignment="1">
      <alignment horizontal="center" vertical="center" wrapText="1"/>
    </xf>
    <xf numFmtId="0" fontId="62" fillId="0" borderId="31" xfId="524" applyNumberFormat="1" applyFont="1" applyFill="1" applyBorder="1" applyAlignment="1">
      <alignment horizontal="center" vertical="center" wrapText="1"/>
    </xf>
    <xf numFmtId="174" fontId="62" fillId="0" borderId="31" xfId="579" applyFont="1" applyFill="1" applyBorder="1" applyAlignment="1">
      <alignment horizontal="center" vertical="center" wrapText="1"/>
    </xf>
    <xf numFmtId="0" fontId="13" fillId="0" borderId="0" xfId="0" applyFont="1" applyAlignment="1">
      <alignment horizontal="center" vertical="center" wrapText="1"/>
    </xf>
    <xf numFmtId="0" fontId="61" fillId="0" borderId="0" xfId="524" applyFont="1" applyAlignment="1">
      <alignment horizontal="center" vertical="center" wrapText="1"/>
    </xf>
    <xf numFmtId="0" fontId="60" fillId="0" borderId="0" xfId="524" applyFont="1" applyAlignment="1">
      <alignment horizontal="justify" vertical="center" wrapText="1"/>
    </xf>
    <xf numFmtId="0" fontId="61" fillId="67" borderId="14" xfId="524" applyFont="1" applyFill="1" applyBorder="1" applyAlignment="1">
      <alignment horizontal="center" vertical="center" wrapText="1"/>
    </xf>
    <xf numFmtId="0" fontId="0" fillId="66" borderId="0" xfId="0" applyFill="1"/>
    <xf numFmtId="0" fontId="53" fillId="62" borderId="0" xfId="0" applyFont="1" applyFill="1"/>
    <xf numFmtId="0" fontId="7" fillId="66" borderId="0" xfId="0" applyFont="1" applyFill="1"/>
    <xf numFmtId="0" fontId="7" fillId="0" borderId="0" xfId="0" applyFont="1" applyAlignment="1">
      <alignment horizontal="justify" vertical="center"/>
    </xf>
    <xf numFmtId="0" fontId="54" fillId="0" borderId="31" xfId="0" applyFont="1" applyBorder="1" applyAlignment="1">
      <alignment horizontal="center"/>
    </xf>
    <xf numFmtId="2" fontId="13" fillId="0" borderId="15" xfId="0" applyNumberFormat="1" applyFont="1" applyFill="1" applyBorder="1" applyAlignment="1">
      <alignment horizontal="left" vertical="center" wrapText="1"/>
    </xf>
    <xf numFmtId="170" fontId="7" fillId="0" borderId="31" xfId="337" applyFont="1" applyFill="1" applyBorder="1" applyAlignment="1">
      <alignment horizontal="center" vertical="center" wrapText="1"/>
    </xf>
    <xf numFmtId="2" fontId="7" fillId="0" borderId="31" xfId="0" applyNumberFormat="1" applyFont="1" applyFill="1" applyBorder="1" applyAlignment="1">
      <alignment horizontal="left" vertical="center" wrapText="1"/>
    </xf>
    <xf numFmtId="17" fontId="7" fillId="0" borderId="31" xfId="0" applyNumberFormat="1" applyFont="1" applyFill="1" applyBorder="1" applyAlignment="1">
      <alignment horizontal="center" vertical="center" wrapText="1"/>
    </xf>
    <xf numFmtId="0" fontId="13" fillId="0" borderId="0" xfId="0" applyFont="1"/>
    <xf numFmtId="170" fontId="13" fillId="0" borderId="31" xfId="337" applyNumberFormat="1" applyFont="1" applyFill="1" applyBorder="1" applyAlignment="1">
      <alignment horizontal="center" vertical="center" wrapText="1"/>
    </xf>
    <xf numFmtId="0" fontId="13" fillId="0" borderId="31" xfId="0" applyFont="1" applyBorder="1" applyAlignment="1">
      <alignment horizontal="center"/>
    </xf>
    <xf numFmtId="0" fontId="7" fillId="0" borderId="31" xfId="0" applyFont="1" applyBorder="1"/>
    <xf numFmtId="0" fontId="0" fillId="0" borderId="31" xfId="0" applyBorder="1"/>
    <xf numFmtId="0" fontId="7" fillId="0" borderId="31" xfId="0" applyFont="1" applyFill="1" applyBorder="1"/>
    <xf numFmtId="0" fontId="7" fillId="0" borderId="31" xfId="0" applyFont="1" applyFill="1" applyBorder="1" applyAlignment="1">
      <alignment wrapText="1"/>
    </xf>
    <xf numFmtId="0" fontId="13" fillId="0" borderId="31" xfId="0" applyFont="1" applyFill="1" applyBorder="1" applyAlignment="1">
      <alignment wrapText="1"/>
    </xf>
    <xf numFmtId="0" fontId="13" fillId="0" borderId="31" xfId="0" applyFont="1" applyBorder="1"/>
    <xf numFmtId="170" fontId="13" fillId="62" borderId="15" xfId="0" applyNumberFormat="1" applyFont="1" applyFill="1" applyBorder="1" applyAlignment="1">
      <alignment horizontal="center" vertical="center" wrapText="1"/>
    </xf>
    <xf numFmtId="10" fontId="7" fillId="0" borderId="15" xfId="337" applyNumberFormat="1" applyFont="1" applyFill="1" applyBorder="1" applyAlignment="1">
      <alignment horizontal="center" vertical="center" wrapText="1"/>
    </xf>
    <xf numFmtId="0" fontId="11" fillId="0" borderId="31" xfId="0" applyFont="1" applyBorder="1" applyAlignment="1">
      <alignment horizontal="center" vertical="center"/>
    </xf>
    <xf numFmtId="14" fontId="11" fillId="0" borderId="19" xfId="0" applyNumberFormat="1" applyFont="1" applyFill="1" applyBorder="1" applyAlignment="1">
      <alignment horizontal="right" wrapText="1"/>
    </xf>
    <xf numFmtId="9" fontId="0" fillId="0" borderId="31" xfId="0" applyNumberFormat="1" applyBorder="1"/>
    <xf numFmtId="15" fontId="0" fillId="0" borderId="31" xfId="0" applyNumberFormat="1" applyBorder="1"/>
    <xf numFmtId="209" fontId="0" fillId="0" borderId="31" xfId="0" applyNumberFormat="1" applyBorder="1"/>
    <xf numFmtId="209" fontId="13" fillId="0" borderId="31" xfId="0" applyNumberFormat="1" applyFont="1" applyBorder="1"/>
    <xf numFmtId="166" fontId="7" fillId="61" borderId="15" xfId="337" applyNumberFormat="1" applyFont="1" applyFill="1" applyBorder="1" applyAlignment="1">
      <alignment vertical="center"/>
    </xf>
    <xf numFmtId="0" fontId="54" fillId="71" borderId="31" xfId="0" applyFont="1" applyFill="1" applyBorder="1" applyAlignment="1">
      <alignment horizontal="center"/>
    </xf>
    <xf numFmtId="170" fontId="54" fillId="71" borderId="31" xfId="337" applyFont="1" applyFill="1" applyBorder="1" applyAlignment="1">
      <alignment horizontal="center"/>
    </xf>
    <xf numFmtId="9" fontId="0" fillId="0" borderId="31" xfId="443" applyFont="1" applyBorder="1"/>
    <xf numFmtId="2" fontId="13" fillId="72" borderId="15" xfId="0" applyNumberFormat="1" applyFont="1" applyFill="1" applyBorder="1" applyAlignment="1">
      <alignment horizontal="left" vertical="center" wrapText="1"/>
    </xf>
    <xf numFmtId="170" fontId="7" fillId="72" borderId="15" xfId="337" applyFont="1" applyFill="1" applyBorder="1" applyAlignment="1">
      <alignment horizontal="center" vertical="center" wrapText="1"/>
    </xf>
    <xf numFmtId="0" fontId="13" fillId="0" borderId="31" xfId="0" applyFont="1" applyBorder="1" applyAlignment="1">
      <alignment horizontal="center"/>
    </xf>
    <xf numFmtId="170" fontId="7" fillId="62" borderId="15" xfId="337" applyFont="1" applyFill="1" applyBorder="1" applyAlignment="1">
      <alignment horizontal="center" vertical="center" wrapText="1"/>
    </xf>
    <xf numFmtId="170" fontId="7" fillId="62" borderId="15" xfId="337" applyNumberFormat="1" applyFont="1" applyFill="1" applyBorder="1" applyAlignment="1">
      <alignment horizontal="center" vertical="center" wrapText="1"/>
    </xf>
    <xf numFmtId="0" fontId="13" fillId="72" borderId="0" xfId="0" applyFont="1" applyFill="1" applyAlignment="1">
      <alignment horizontal="center" vertical="center" wrapText="1"/>
    </xf>
    <xf numFmtId="0" fontId="7" fillId="72" borderId="0" xfId="0" applyFont="1" applyFill="1" applyAlignment="1">
      <alignment vertical="center"/>
    </xf>
    <xf numFmtId="0" fontId="0" fillId="72" borderId="0" xfId="0" applyFill="1"/>
    <xf numFmtId="1" fontId="13" fillId="72" borderId="0" xfId="0" applyNumberFormat="1" applyFont="1" applyFill="1" applyAlignment="1">
      <alignment horizontal="center" vertical="center" wrapText="1"/>
    </xf>
    <xf numFmtId="170" fontId="7" fillId="72" borderId="0" xfId="0" applyNumberFormat="1" applyFont="1" applyFill="1" applyAlignment="1">
      <alignment vertical="center"/>
    </xf>
    <xf numFmtId="174" fontId="7" fillId="72" borderId="0" xfId="0" applyNumberFormat="1" applyFont="1" applyFill="1" applyAlignment="1">
      <alignment vertical="center"/>
    </xf>
    <xf numFmtId="170" fontId="0" fillId="0" borderId="31" xfId="337" applyFont="1" applyBorder="1"/>
    <xf numFmtId="0" fontId="11" fillId="0" borderId="15" xfId="0" applyFont="1" applyFill="1" applyBorder="1" applyAlignment="1">
      <alignment horizontal="center" vertical="center" wrapText="1"/>
    </xf>
    <xf numFmtId="39" fontId="11" fillId="0" borderId="15" xfId="0" applyNumberFormat="1" applyFont="1" applyFill="1" applyBorder="1" applyAlignment="1">
      <alignment horizontal="center" vertical="center" wrapText="1"/>
    </xf>
    <xf numFmtId="170" fontId="13" fillId="0" borderId="31" xfId="337" applyFont="1" applyBorder="1"/>
    <xf numFmtId="0" fontId="10" fillId="0" borderId="15" xfId="0" applyFont="1" applyFill="1" applyBorder="1" applyAlignment="1">
      <alignment horizontal="left" vertical="center" wrapText="1"/>
    </xf>
    <xf numFmtId="0" fontId="0" fillId="0" borderId="31" xfId="0" applyFill="1" applyBorder="1"/>
    <xf numFmtId="39" fontId="7" fillId="0" borderId="0" xfId="0" applyNumberFormat="1" applyFont="1" applyFill="1" applyAlignment="1">
      <alignment vertical="center" wrapText="1"/>
    </xf>
    <xf numFmtId="14" fontId="62" fillId="0" borderId="15" xfId="524" applyNumberFormat="1" applyFont="1" applyFill="1" applyBorder="1" applyAlignment="1">
      <alignment horizontal="center" vertical="center" wrapText="1"/>
    </xf>
    <xf numFmtId="49" fontId="62" fillId="0" borderId="32" xfId="524" applyNumberFormat="1" applyFont="1" applyFill="1" applyBorder="1" applyAlignment="1">
      <alignment horizontal="center" vertical="center" wrapText="1"/>
    </xf>
    <xf numFmtId="17" fontId="62" fillId="0" borderId="32" xfId="524" applyNumberFormat="1" applyFont="1" applyFill="1" applyBorder="1" applyAlignment="1">
      <alignment horizontal="center" vertical="center" wrapText="1"/>
    </xf>
    <xf numFmtId="9" fontId="11" fillId="0" borderId="15" xfId="0" applyNumberFormat="1" applyFont="1" applyFill="1" applyBorder="1" applyAlignment="1">
      <alignment vertical="center" wrapText="1"/>
    </xf>
    <xf numFmtId="0" fontId="11" fillId="0" borderId="15" xfId="0" applyFont="1" applyFill="1" applyBorder="1" applyAlignment="1">
      <alignment vertical="center" wrapText="1"/>
    </xf>
    <xf numFmtId="9" fontId="11" fillId="0" borderId="15" xfId="443" applyFont="1" applyFill="1" applyBorder="1" applyAlignment="1">
      <alignment vertical="center" wrapText="1"/>
    </xf>
    <xf numFmtId="0" fontId="7" fillId="0" borderId="0" xfId="408" applyFont="1" applyAlignment="1"/>
    <xf numFmtId="0" fontId="7" fillId="0" borderId="0" xfId="408" applyFont="1"/>
    <xf numFmtId="2" fontId="13" fillId="0" borderId="0" xfId="408" applyNumberFormat="1" applyFont="1" applyFill="1" applyAlignment="1">
      <alignment horizontal="center" wrapText="1"/>
    </xf>
    <xf numFmtId="0" fontId="13" fillId="65" borderId="23" xfId="408" applyFont="1" applyFill="1" applyBorder="1" applyAlignment="1">
      <alignment horizontal="center" vertical="center" wrapText="1"/>
    </xf>
    <xf numFmtId="0" fontId="13" fillId="65" borderId="35" xfId="408" applyFont="1" applyFill="1" applyBorder="1" applyAlignment="1">
      <alignment horizontal="center" vertical="center" wrapText="1"/>
    </xf>
    <xf numFmtId="0" fontId="13" fillId="65" borderId="37" xfId="408" applyFont="1" applyFill="1" applyBorder="1" applyAlignment="1">
      <alignment horizontal="center" vertical="center" wrapText="1"/>
    </xf>
    <xf numFmtId="0" fontId="13" fillId="0" borderId="0" xfId="408" applyFont="1" applyAlignment="1">
      <alignment vertical="center"/>
    </xf>
    <xf numFmtId="0" fontId="7" fillId="0" borderId="0" xfId="408" applyFont="1" applyFill="1" applyBorder="1" applyAlignment="1">
      <alignment horizontal="left" wrapText="1"/>
    </xf>
    <xf numFmtId="0" fontId="7" fillId="0" borderId="0" xfId="408" applyFont="1" applyAlignment="1">
      <alignment wrapText="1"/>
    </xf>
    <xf numFmtId="0" fontId="13" fillId="0" borderId="0" xfId="408" applyFont="1" applyFill="1" applyAlignment="1">
      <alignment horizontal="center" wrapText="1"/>
    </xf>
    <xf numFmtId="178" fontId="7" fillId="0" borderId="0" xfId="408" applyNumberFormat="1" applyFont="1" applyFill="1" applyBorder="1" applyAlignment="1">
      <alignment horizontal="right" wrapText="1"/>
    </xf>
    <xf numFmtId="0" fontId="7" fillId="0" borderId="0" xfId="408" applyFont="1" applyBorder="1" applyAlignment="1">
      <alignment horizontal="center" wrapText="1"/>
    </xf>
    <xf numFmtId="181" fontId="7" fillId="0" borderId="0" xfId="337" applyNumberFormat="1" applyFont="1" applyFill="1" applyBorder="1" applyAlignment="1">
      <alignment horizontal="center" vertical="center"/>
    </xf>
    <xf numFmtId="1" fontId="7" fillId="0" borderId="0" xfId="408" applyNumberFormat="1" applyFont="1" applyFill="1" applyBorder="1" applyAlignment="1">
      <alignment horizontal="right" wrapText="1"/>
    </xf>
    <xf numFmtId="39" fontId="7" fillId="0" borderId="0" xfId="408" applyNumberFormat="1" applyFont="1" applyAlignment="1">
      <alignment horizontal="center" wrapText="1"/>
    </xf>
    <xf numFmtId="1" fontId="7" fillId="0" borderId="0" xfId="408" applyNumberFormat="1" applyFont="1" applyBorder="1" applyAlignment="1">
      <alignment horizontal="right" wrapText="1"/>
    </xf>
    <xf numFmtId="0" fontId="13" fillId="0" borderId="0" xfId="408" applyFont="1" applyAlignment="1">
      <alignment horizontal="center" wrapText="1"/>
    </xf>
    <xf numFmtId="15" fontId="7" fillId="0" borderId="0" xfId="408" applyNumberFormat="1" applyFont="1"/>
    <xf numFmtId="39" fontId="7" fillId="0" borderId="0" xfId="408" applyNumberFormat="1" applyFont="1" applyFill="1" applyAlignment="1">
      <alignment horizontal="center" wrapText="1"/>
    </xf>
    <xf numFmtId="0" fontId="7" fillId="0" borderId="0" xfId="408" applyFont="1" applyAlignment="1">
      <alignment horizontal="center" wrapText="1"/>
    </xf>
    <xf numFmtId="0" fontId="13" fillId="0" borderId="0" xfId="408" applyFont="1" applyAlignment="1">
      <alignment horizontal="right" wrapText="1"/>
    </xf>
    <xf numFmtId="0" fontId="7" fillId="0" borderId="0" xfId="408" applyFont="1" applyBorder="1" applyAlignment="1">
      <alignment horizontal="left" wrapText="1"/>
    </xf>
    <xf numFmtId="0" fontId="13" fillId="74" borderId="0" xfId="408" applyFont="1" applyFill="1" applyAlignment="1">
      <alignment horizontal="right" wrapText="1"/>
    </xf>
    <xf numFmtId="1" fontId="13" fillId="74" borderId="0" xfId="408" applyNumberFormat="1" applyFont="1" applyFill="1" applyAlignment="1">
      <alignment horizontal="center" wrapText="1"/>
    </xf>
    <xf numFmtId="0" fontId="7" fillId="0" borderId="0" xfId="408" applyFont="1" applyAlignment="1">
      <alignment vertical="center" wrapText="1"/>
    </xf>
    <xf numFmtId="0" fontId="7" fillId="0" borderId="0" xfId="408" applyFont="1" applyAlignment="1">
      <alignment vertical="center"/>
    </xf>
    <xf numFmtId="15" fontId="7" fillId="0" borderId="0" xfId="408" applyNumberFormat="1" applyFont="1" applyAlignment="1">
      <alignment horizontal="right" wrapText="1"/>
    </xf>
    <xf numFmtId="0" fontId="14" fillId="75" borderId="48" xfId="408" applyFont="1" applyFill="1" applyBorder="1" applyAlignment="1">
      <alignment horizontal="center" vertical="center" wrapText="1"/>
    </xf>
    <xf numFmtId="0" fontId="14" fillId="75" borderId="49" xfId="408" applyFont="1" applyFill="1" applyBorder="1" applyAlignment="1">
      <alignment horizontal="center" vertical="center" wrapText="1"/>
    </xf>
    <xf numFmtId="0" fontId="14" fillId="75" borderId="37" xfId="408" applyFont="1" applyFill="1" applyBorder="1" applyAlignment="1">
      <alignment horizontal="center" vertical="center" wrapText="1"/>
    </xf>
    <xf numFmtId="9" fontId="7" fillId="76" borderId="22" xfId="443" applyFont="1" applyFill="1" applyBorder="1" applyAlignment="1">
      <alignment horizontal="justify" vertical="center" wrapText="1"/>
    </xf>
    <xf numFmtId="227" fontId="7" fillId="76" borderId="22" xfId="408" applyNumberFormat="1" applyFont="1" applyFill="1" applyBorder="1" applyAlignment="1">
      <alignment horizontal="center" vertical="center" wrapText="1"/>
    </xf>
    <xf numFmtId="226" fontId="7" fillId="76" borderId="22" xfId="408" applyNumberFormat="1" applyFont="1" applyFill="1" applyBorder="1" applyAlignment="1">
      <alignment horizontal="center" vertical="center" wrapText="1"/>
    </xf>
    <xf numFmtId="4" fontId="7" fillId="0" borderId="22" xfId="408" applyNumberFormat="1" applyFont="1" applyBorder="1" applyAlignment="1">
      <alignment horizontal="center" vertical="center" wrapText="1"/>
    </xf>
    <xf numFmtId="0" fontId="7" fillId="0" borderId="24" xfId="408" applyNumberFormat="1" applyFont="1" applyBorder="1" applyAlignment="1">
      <alignment horizontal="center" vertical="center" wrapText="1"/>
    </xf>
    <xf numFmtId="0" fontId="7" fillId="0" borderId="24" xfId="408" applyNumberFormat="1" applyFont="1" applyFill="1" applyBorder="1" applyAlignment="1">
      <alignment horizontal="center" vertical="center" wrapText="1"/>
    </xf>
    <xf numFmtId="9" fontId="7" fillId="0" borderId="21" xfId="443" applyFont="1" applyFill="1" applyBorder="1" applyAlignment="1">
      <alignment horizontal="justify" vertical="center" wrapText="1"/>
    </xf>
    <xf numFmtId="227" fontId="7" fillId="0" borderId="21" xfId="408" applyNumberFormat="1" applyFont="1" applyFill="1" applyBorder="1" applyAlignment="1">
      <alignment horizontal="center" vertical="center" wrapText="1"/>
    </xf>
    <xf numFmtId="0" fontId="7" fillId="0" borderId="29" xfId="408" applyNumberFormat="1" applyFont="1" applyFill="1" applyBorder="1" applyAlignment="1">
      <alignment horizontal="center" vertical="center" wrapText="1"/>
    </xf>
    <xf numFmtId="228" fontId="13" fillId="0" borderId="53" xfId="408" applyNumberFormat="1" applyFont="1" applyFill="1" applyBorder="1" applyAlignment="1">
      <alignment horizontal="center" vertical="center" wrapText="1"/>
    </xf>
    <xf numFmtId="4" fontId="14" fillId="75" borderId="48" xfId="408" applyNumberFormat="1" applyFont="1" applyFill="1" applyBorder="1" applyAlignment="1">
      <alignment horizontal="center" vertical="center" wrapText="1"/>
    </xf>
    <xf numFmtId="0" fontId="14" fillId="0" borderId="49" xfId="408" applyFont="1" applyFill="1" applyBorder="1" applyAlignment="1">
      <alignment vertical="center" wrapText="1"/>
    </xf>
    <xf numFmtId="0" fontId="14" fillId="0" borderId="50" xfId="408" applyFont="1" applyFill="1" applyBorder="1" applyAlignment="1">
      <alignment horizontal="center" vertical="center" wrapText="1"/>
    </xf>
    <xf numFmtId="228" fontId="13" fillId="0" borderId="37" xfId="408" applyNumberFormat="1" applyFont="1" applyFill="1" applyBorder="1" applyAlignment="1">
      <alignment horizontal="center" vertical="center" wrapText="1"/>
    </xf>
    <xf numFmtId="0" fontId="32" fillId="75" borderId="48" xfId="408" applyFont="1" applyFill="1" applyBorder="1" applyAlignment="1">
      <alignment horizontal="center" vertical="center" wrapText="1"/>
    </xf>
    <xf numFmtId="0" fontId="32" fillId="75" borderId="49" xfId="408" applyFont="1" applyFill="1" applyBorder="1" applyAlignment="1">
      <alignment horizontal="center" vertical="center" wrapText="1"/>
    </xf>
    <xf numFmtId="0" fontId="32" fillId="75" borderId="37" xfId="408" applyFont="1" applyFill="1" applyBorder="1" applyAlignment="1">
      <alignment horizontal="center" vertical="center" wrapText="1"/>
    </xf>
    <xf numFmtId="0" fontId="54" fillId="0" borderId="0" xfId="408" applyFont="1" applyAlignment="1"/>
    <xf numFmtId="0" fontId="54" fillId="0" borderId="0" xfId="408" applyFont="1"/>
    <xf numFmtId="228" fontId="13" fillId="0" borderId="37" xfId="408" applyNumberFormat="1" applyFont="1" applyBorder="1" applyAlignment="1">
      <alignment horizontal="center" vertical="center" wrapText="1"/>
    </xf>
    <xf numFmtId="0" fontId="7" fillId="0" borderId="0" xfId="408" applyFont="1" applyFill="1" applyBorder="1" applyAlignment="1">
      <alignment vertical="center" wrapText="1"/>
    </xf>
    <xf numFmtId="9" fontId="7" fillId="0" borderId="0" xfId="408" applyNumberFormat="1" applyFont="1" applyFill="1" applyBorder="1" applyAlignment="1">
      <alignment vertical="center" wrapText="1"/>
    </xf>
    <xf numFmtId="1" fontId="13" fillId="0" borderId="0" xfId="408" applyNumberFormat="1" applyFont="1" applyFill="1" applyBorder="1" applyAlignment="1">
      <alignment vertical="center" wrapText="1"/>
    </xf>
    <xf numFmtId="15" fontId="7" fillId="0" borderId="0" xfId="408" applyNumberFormat="1" applyFont="1" applyFill="1" applyBorder="1" applyAlignment="1">
      <alignment vertical="center" wrapText="1"/>
    </xf>
    <xf numFmtId="0" fontId="7" fillId="0" borderId="0" xfId="408" applyFont="1" applyFill="1" applyBorder="1" applyAlignment="1">
      <alignment vertical="center"/>
    </xf>
    <xf numFmtId="0" fontId="7" fillId="0" borderId="0" xfId="408" applyFont="1" applyFill="1" applyBorder="1" applyAlignment="1">
      <alignment horizontal="center" vertical="center"/>
    </xf>
    <xf numFmtId="15" fontId="7" fillId="0" borderId="0" xfId="408" applyNumberFormat="1" applyFont="1" applyFill="1" applyBorder="1" applyAlignment="1">
      <alignment horizontal="right" vertical="center" wrapText="1"/>
    </xf>
    <xf numFmtId="39" fontId="7" fillId="0" borderId="0" xfId="408" applyNumberFormat="1" applyFont="1" applyFill="1" applyBorder="1" applyAlignment="1">
      <alignment horizontal="right" vertical="center" wrapText="1"/>
    </xf>
    <xf numFmtId="0" fontId="7" fillId="0" borderId="0" xfId="408" applyNumberFormat="1" applyFont="1" applyFill="1" applyBorder="1" applyAlignment="1">
      <alignment horizontal="right" vertical="center" wrapText="1"/>
    </xf>
    <xf numFmtId="39" fontId="13" fillId="74" borderId="0" xfId="408" applyNumberFormat="1" applyFont="1" applyFill="1" applyAlignment="1">
      <alignment horizontal="center" wrapText="1"/>
    </xf>
    <xf numFmtId="0" fontId="7" fillId="0" borderId="0" xfId="408" applyFont="1" applyAlignment="1">
      <alignment horizontal="center" vertical="center"/>
    </xf>
    <xf numFmtId="226" fontId="7" fillId="0" borderId="0" xfId="408" applyNumberFormat="1" applyFont="1" applyAlignment="1">
      <alignment horizontal="center" vertical="center"/>
    </xf>
    <xf numFmtId="0" fontId="11" fillId="0" borderId="31" xfId="0" applyFont="1" applyFill="1" applyBorder="1" applyAlignment="1">
      <alignment vertical="center" wrapText="1"/>
    </xf>
    <xf numFmtId="15" fontId="11" fillId="0" borderId="15" xfId="0" applyNumberFormat="1" applyFont="1" applyFill="1" applyBorder="1" applyAlignment="1">
      <alignment horizontal="center" vertical="center" wrapText="1"/>
    </xf>
    <xf numFmtId="10" fontId="11" fillId="0" borderId="15" xfId="0" applyNumberFormat="1" applyFont="1" applyFill="1" applyBorder="1" applyAlignment="1">
      <alignment horizontal="center" vertical="center" wrapText="1"/>
    </xf>
    <xf numFmtId="3" fontId="13" fillId="0" borderId="0" xfId="408" applyNumberFormat="1" applyFont="1" applyAlignment="1">
      <alignment vertical="center"/>
    </xf>
    <xf numFmtId="0" fontId="11" fillId="0" borderId="22" xfId="0" applyFont="1" applyFill="1" applyBorder="1" applyAlignment="1">
      <alignment vertical="center" wrapText="1"/>
    </xf>
    <xf numFmtId="0" fontId="11" fillId="0" borderId="22" xfId="0" applyFont="1" applyBorder="1" applyAlignment="1">
      <alignment horizontal="center" wrapText="1"/>
    </xf>
    <xf numFmtId="170" fontId="7" fillId="60" borderId="15" xfId="337" applyNumberFormat="1" applyFont="1" applyFill="1" applyBorder="1" applyAlignment="1">
      <alignment horizontal="center" vertical="center" wrapText="1"/>
    </xf>
    <xf numFmtId="170" fontId="7" fillId="60" borderId="31" xfId="337" applyNumberFormat="1" applyFont="1" applyFill="1" applyBorder="1" applyAlignment="1">
      <alignment horizontal="center" vertical="center" wrapText="1"/>
    </xf>
    <xf numFmtId="0" fontId="11" fillId="0" borderId="32" xfId="0" applyFont="1" applyBorder="1" applyAlignment="1">
      <alignment horizontal="center" wrapText="1"/>
    </xf>
    <xf numFmtId="39" fontId="14" fillId="0" borderId="32" xfId="0" applyNumberFormat="1" applyFont="1" applyBorder="1" applyAlignment="1">
      <alignment horizontal="center" wrapText="1"/>
    </xf>
    <xf numFmtId="0" fontId="14" fillId="0" borderId="32" xfId="0" applyFont="1" applyBorder="1" applyAlignment="1">
      <alignment horizontal="center" vertical="center"/>
    </xf>
    <xf numFmtId="0" fontId="11" fillId="62" borderId="32"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12" fillId="65" borderId="15" xfId="0" applyFont="1" applyFill="1" applyBorder="1" applyAlignment="1">
      <alignment horizontal="center" vertical="center" wrapText="1"/>
    </xf>
    <xf numFmtId="9" fontId="12" fillId="65" borderId="15" xfId="443" applyFont="1" applyFill="1" applyBorder="1" applyAlignment="1">
      <alignment horizontal="center" vertical="center" wrapText="1"/>
    </xf>
    <xf numFmtId="0" fontId="69" fillId="0" borderId="14" xfId="0" applyFont="1" applyFill="1" applyBorder="1" applyAlignment="1">
      <alignment horizontal="center" vertical="center" wrapText="1"/>
    </xf>
    <xf numFmtId="0" fontId="70" fillId="58" borderId="31" xfId="0" applyFont="1" applyFill="1" applyBorder="1" applyAlignment="1">
      <alignment horizontal="center" vertical="center" wrapText="1"/>
    </xf>
    <xf numFmtId="0" fontId="69" fillId="0" borderId="25" xfId="0" applyFont="1" applyFill="1" applyBorder="1" applyAlignment="1">
      <alignment horizontal="center" vertical="center" wrapText="1"/>
    </xf>
    <xf numFmtId="180" fontId="69" fillId="62" borderId="25" xfId="443" applyNumberFormat="1" applyFont="1" applyFill="1" applyBorder="1" applyAlignment="1">
      <alignment horizontal="center" vertical="center" wrapText="1"/>
    </xf>
    <xf numFmtId="0" fontId="70" fillId="0" borderId="15" xfId="0" applyFont="1" applyFill="1" applyBorder="1" applyAlignment="1">
      <alignment horizontal="center" vertical="center" wrapText="1"/>
    </xf>
    <xf numFmtId="0" fontId="71" fillId="0" borderId="15" xfId="0" applyFont="1" applyFill="1" applyBorder="1" applyAlignment="1">
      <alignment horizontal="center" vertical="center" wrapText="1"/>
    </xf>
    <xf numFmtId="0" fontId="70" fillId="0" borderId="31" xfId="0" applyFont="1" applyFill="1" applyBorder="1" applyAlignment="1">
      <alignment horizontal="center" vertical="center" wrapText="1"/>
    </xf>
    <xf numFmtId="0" fontId="69" fillId="62" borderId="15" xfId="0" applyFont="1" applyFill="1" applyBorder="1" applyAlignment="1">
      <alignment horizontal="center" vertical="center" wrapText="1"/>
    </xf>
    <xf numFmtId="0" fontId="71" fillId="0" borderId="15" xfId="0" applyFont="1" applyBorder="1" applyAlignment="1">
      <alignment horizontal="center" vertical="center" wrapText="1"/>
    </xf>
    <xf numFmtId="15" fontId="0" fillId="0" borderId="31" xfId="0" applyNumberFormat="1" applyBorder="1" applyAlignment="1">
      <alignment vertical="center"/>
    </xf>
    <xf numFmtId="0" fontId="0" fillId="0" borderId="31" xfId="0" applyBorder="1" applyAlignment="1">
      <alignment vertical="center"/>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32" fillId="75" borderId="50" xfId="408" applyFont="1" applyFill="1" applyBorder="1" applyAlignment="1">
      <alignment horizontal="center" vertical="center" wrapText="1"/>
    </xf>
    <xf numFmtId="0" fontId="13" fillId="66" borderId="0" xfId="0" applyFont="1" applyFill="1" applyAlignment="1">
      <alignment horizontal="center" vertical="center" wrapText="1"/>
    </xf>
    <xf numFmtId="0" fontId="54" fillId="0" borderId="57" xfId="0" applyFont="1" applyBorder="1" applyAlignment="1">
      <alignment horizontal="center"/>
    </xf>
    <xf numFmtId="170" fontId="54" fillId="0" borderId="57" xfId="337" applyFont="1" applyBorder="1" applyAlignment="1">
      <alignment horizontal="center"/>
    </xf>
    <xf numFmtId="0" fontId="7" fillId="0" borderId="56" xfId="0" applyFont="1" applyBorder="1" applyAlignment="1">
      <alignment vertical="center"/>
    </xf>
    <xf numFmtId="37" fontId="7" fillId="0" borderId="56" xfId="0" applyNumberFormat="1" applyFont="1" applyBorder="1" applyAlignment="1">
      <alignment vertical="center" wrapText="1"/>
    </xf>
    <xf numFmtId="0" fontId="0" fillId="0" borderId="56" xfId="0" applyBorder="1"/>
    <xf numFmtId="0" fontId="0" fillId="0" borderId="56" xfId="0" applyBorder="1" applyAlignment="1">
      <alignment horizontal="right"/>
    </xf>
    <xf numFmtId="37" fontId="14" fillId="0" borderId="56" xfId="0" applyNumberFormat="1" applyFont="1" applyBorder="1" applyAlignment="1">
      <alignment vertical="center" wrapText="1"/>
    </xf>
    <xf numFmtId="0" fontId="14" fillId="0" borderId="56" xfId="0" applyFont="1" applyBorder="1"/>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7" fillId="0" borderId="22" xfId="408" applyNumberFormat="1" applyFont="1" applyBorder="1" applyAlignment="1">
      <alignment horizontal="center" vertical="center" wrapText="1"/>
    </xf>
    <xf numFmtId="0" fontId="7" fillId="0" borderId="28" xfId="408" applyNumberFormat="1" applyFont="1" applyBorder="1" applyAlignment="1">
      <alignment horizontal="center" vertical="center" wrapText="1"/>
    </xf>
    <xf numFmtId="170" fontId="13" fillId="77" borderId="15" xfId="337" applyNumberFormat="1" applyFont="1" applyFill="1" applyBorder="1" applyAlignment="1">
      <alignment horizontal="center" vertical="center" wrapText="1"/>
    </xf>
    <xf numFmtId="0" fontId="7" fillId="0" borderId="56" xfId="0" applyFont="1" applyBorder="1" applyAlignment="1">
      <alignment horizontal="center" vertical="center"/>
    </xf>
    <xf numFmtId="0" fontId="0" fillId="0" borderId="56" xfId="0" applyBorder="1" applyAlignment="1">
      <alignment horizontal="center"/>
    </xf>
    <xf numFmtId="2" fontId="0" fillId="0" borderId="56" xfId="0" applyNumberFormat="1" applyBorder="1"/>
    <xf numFmtId="229" fontId="7" fillId="0" borderId="56" xfId="0" applyNumberFormat="1" applyFont="1" applyBorder="1" applyAlignment="1">
      <alignment vertical="center" wrapText="1"/>
    </xf>
    <xf numFmtId="37" fontId="14" fillId="0" borderId="58" xfId="0" applyNumberFormat="1" applyFont="1" applyBorder="1" applyAlignment="1">
      <alignment vertical="center" wrapText="1"/>
    </xf>
    <xf numFmtId="0" fontId="14" fillId="0" borderId="58" xfId="0" applyFont="1" applyBorder="1"/>
    <xf numFmtId="0" fontId="13" fillId="66" borderId="59" xfId="0" applyFont="1" applyFill="1" applyBorder="1" applyAlignment="1">
      <alignment horizontal="center" vertical="center" wrapText="1"/>
    </xf>
    <xf numFmtId="0" fontId="7" fillId="0" borderId="60" xfId="0" applyFont="1" applyBorder="1" applyAlignment="1">
      <alignment vertical="center"/>
    </xf>
    <xf numFmtId="0" fontId="0" fillId="0" borderId="60" xfId="0" applyBorder="1"/>
    <xf numFmtId="0" fontId="7" fillId="0" borderId="61" xfId="0" applyFont="1" applyBorder="1"/>
    <xf numFmtId="15" fontId="0" fillId="0" borderId="61" xfId="0" applyNumberFormat="1" applyBorder="1"/>
    <xf numFmtId="0" fontId="0" fillId="0" borderId="61" xfId="0" applyBorder="1"/>
    <xf numFmtId="170" fontId="0" fillId="0" borderId="31" xfId="0" applyNumberFormat="1" applyBorder="1"/>
    <xf numFmtId="3" fontId="13" fillId="0" borderId="31" xfId="0" applyNumberFormat="1" applyFont="1" applyBorder="1"/>
    <xf numFmtId="170" fontId="0" fillId="0" borderId="31" xfId="337" applyFont="1" applyFill="1" applyBorder="1"/>
    <xf numFmtId="0" fontId="7" fillId="0" borderId="61" xfId="408" applyFont="1" applyBorder="1" applyAlignment="1">
      <alignment horizontal="center" vertical="center" wrapText="1"/>
    </xf>
    <xf numFmtId="226" fontId="7" fillId="0" borderId="61" xfId="337" applyNumberFormat="1" applyFont="1" applyBorder="1" applyAlignment="1">
      <alignment horizontal="center" vertical="center"/>
    </xf>
    <xf numFmtId="228" fontId="13" fillId="0" borderId="66" xfId="408" applyNumberFormat="1" applyFont="1" applyFill="1" applyBorder="1" applyAlignment="1">
      <alignment horizontal="center" vertical="center" wrapText="1"/>
    </xf>
    <xf numFmtId="228" fontId="13" fillId="0" borderId="66"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7" fillId="0" borderId="61" xfId="408" applyFont="1" applyBorder="1" applyAlignment="1">
      <alignment horizontal="center" vertical="center"/>
    </xf>
    <xf numFmtId="228" fontId="66" fillId="0" borderId="66" xfId="408" applyNumberFormat="1" applyFont="1" applyFill="1" applyBorder="1" applyAlignment="1">
      <alignment horizontal="center" vertical="center" wrapText="1"/>
    </xf>
    <xf numFmtId="228" fontId="66" fillId="0" borderId="55" xfId="408" applyNumberFormat="1" applyFont="1" applyFill="1" applyBorder="1" applyAlignment="1">
      <alignment horizontal="center" vertical="center" wrapText="1"/>
    </xf>
    <xf numFmtId="228" fontId="13" fillId="0" borderId="55" xfId="408" applyNumberFormat="1" applyFont="1" applyFill="1" applyBorder="1" applyAlignment="1">
      <alignment horizontal="center" vertical="center" wrapText="1"/>
    </xf>
    <xf numFmtId="9" fontId="7" fillId="76" borderId="61" xfId="443" applyFont="1" applyFill="1" applyBorder="1" applyAlignment="1">
      <alignment horizontal="justify" vertical="center" wrapText="1"/>
    </xf>
    <xf numFmtId="227" fontId="7" fillId="76" borderId="61" xfId="408" applyNumberFormat="1" applyFont="1" applyFill="1" applyBorder="1" applyAlignment="1">
      <alignment horizontal="center" vertical="center" wrapText="1"/>
    </xf>
    <xf numFmtId="226" fontId="7" fillId="76" borderId="61" xfId="408" applyNumberFormat="1" applyFont="1" applyFill="1" applyBorder="1" applyAlignment="1">
      <alignment horizontal="center" vertical="center" wrapText="1"/>
    </xf>
    <xf numFmtId="0" fontId="7" fillId="0" borderId="54" xfId="408" applyNumberFormat="1" applyFont="1" applyBorder="1" applyAlignment="1">
      <alignment horizontal="justify" vertical="center" wrapText="1"/>
    </xf>
    <xf numFmtId="0" fontId="13" fillId="74" borderId="0" xfId="524" applyFont="1" applyFill="1" applyAlignment="1">
      <alignment horizontal="right" wrapText="1"/>
    </xf>
    <xf numFmtId="1" fontId="13" fillId="74" borderId="0" xfId="524" applyNumberFormat="1" applyFont="1" applyFill="1" applyAlignment="1">
      <alignment horizontal="center" wrapText="1"/>
    </xf>
    <xf numFmtId="0" fontId="7" fillId="0" borderId="0" xfId="524" applyFont="1"/>
    <xf numFmtId="0" fontId="7" fillId="0" borderId="0" xfId="524" applyFont="1" applyAlignment="1">
      <alignment wrapText="1"/>
    </xf>
    <xf numFmtId="0" fontId="7" fillId="0" borderId="0" xfId="524" applyFont="1" applyAlignment="1">
      <alignment vertical="center"/>
    </xf>
    <xf numFmtId="0" fontId="7" fillId="0" borderId="0" xfId="524" applyFont="1" applyFill="1" applyAlignment="1">
      <alignment vertical="center" wrapText="1"/>
    </xf>
    <xf numFmtId="0" fontId="7" fillId="0" borderId="0" xfId="524" applyFont="1" applyFill="1" applyAlignment="1">
      <alignment vertical="center"/>
    </xf>
    <xf numFmtId="0" fontId="7" fillId="0" borderId="0" xfId="524" applyFont="1" applyFill="1" applyAlignment="1">
      <alignment wrapText="1"/>
    </xf>
    <xf numFmtId="0" fontId="7" fillId="0" borderId="0" xfId="524" applyFont="1" applyFill="1"/>
    <xf numFmtId="0" fontId="7" fillId="0" borderId="0" xfId="524"/>
    <xf numFmtId="0" fontId="7" fillId="0" borderId="0" xfId="524" applyFill="1"/>
    <xf numFmtId="0" fontId="13" fillId="0" borderId="0" xfId="524" applyFont="1" applyFill="1"/>
    <xf numFmtId="0" fontId="74" fillId="0" borderId="73" xfId="855" applyFont="1" applyFill="1" applyBorder="1" applyAlignment="1">
      <alignment horizontal="center" vertical="center"/>
    </xf>
    <xf numFmtId="0" fontId="74" fillId="0" borderId="22" xfId="855" applyFont="1" applyFill="1" applyBorder="1" applyAlignment="1">
      <alignment horizontal="center" vertical="center"/>
    </xf>
    <xf numFmtId="0" fontId="74" fillId="0" borderId="76" xfId="855" applyFont="1" applyFill="1" applyBorder="1" applyAlignment="1">
      <alignment horizontal="center" vertical="center"/>
    </xf>
    <xf numFmtId="0" fontId="74" fillId="0" borderId="77" xfId="855" applyFont="1" applyFill="1" applyBorder="1" applyAlignment="1">
      <alignment horizontal="center" vertical="center" wrapText="1"/>
    </xf>
    <xf numFmtId="0" fontId="74" fillId="0" borderId="61" xfId="855" applyFont="1" applyFill="1" applyBorder="1" applyAlignment="1">
      <alignment horizontal="center" vertical="center" wrapText="1"/>
    </xf>
    <xf numFmtId="0" fontId="74" fillId="0" borderId="78" xfId="855" applyFont="1" applyFill="1" applyBorder="1" applyAlignment="1">
      <alignment horizontal="center" vertical="center" wrapText="1"/>
    </xf>
    <xf numFmtId="0" fontId="74" fillId="0" borderId="79" xfId="855" applyFont="1" applyFill="1" applyBorder="1" applyAlignment="1">
      <alignment vertical="center" wrapText="1"/>
    </xf>
    <xf numFmtId="0" fontId="74" fillId="0" borderId="80" xfId="855" applyFont="1" applyFill="1" applyBorder="1" applyAlignment="1">
      <alignment horizontal="center" vertical="center" wrapText="1"/>
    </xf>
    <xf numFmtId="226" fontId="58" fillId="0" borderId="81" xfId="1106" applyNumberFormat="1" applyFont="1" applyFill="1" applyBorder="1" applyAlignment="1">
      <alignment vertical="center" wrapText="1"/>
    </xf>
    <xf numFmtId="9" fontId="74" fillId="0" borderId="81" xfId="443" applyFont="1" applyFill="1" applyBorder="1" applyAlignment="1">
      <alignment horizontal="center" vertical="center" wrapText="1"/>
    </xf>
    <xf numFmtId="9" fontId="74" fillId="60" borderId="81" xfId="443" applyFont="1" applyFill="1" applyBorder="1" applyAlignment="1">
      <alignment horizontal="center" vertical="center" wrapText="1"/>
    </xf>
    <xf numFmtId="230" fontId="74" fillId="0" borderId="81" xfId="1106" applyNumberFormat="1" applyFont="1" applyFill="1" applyBorder="1" applyAlignment="1">
      <alignment horizontal="center" vertical="center" wrapText="1"/>
    </xf>
    <xf numFmtId="226" fontId="58" fillId="0" borderId="84" xfId="1106" applyNumberFormat="1" applyFont="1" applyFill="1" applyBorder="1" applyAlignment="1">
      <alignment vertical="center" wrapText="1"/>
    </xf>
    <xf numFmtId="9" fontId="58" fillId="0" borderId="81" xfId="443" applyFont="1" applyFill="1" applyBorder="1" applyAlignment="1">
      <alignment horizontal="center" vertical="center" wrapText="1"/>
    </xf>
    <xf numFmtId="230" fontId="58" fillId="0" borderId="81" xfId="1106" applyNumberFormat="1" applyFont="1" applyFill="1" applyBorder="1" applyAlignment="1">
      <alignment horizontal="center" vertical="center" wrapText="1"/>
    </xf>
    <xf numFmtId="226" fontId="74" fillId="0" borderId="89" xfId="855" applyNumberFormat="1" applyFont="1" applyFill="1" applyBorder="1" applyAlignment="1">
      <alignment vertical="center"/>
    </xf>
    <xf numFmtId="226" fontId="7" fillId="0" borderId="0" xfId="524" applyNumberFormat="1"/>
    <xf numFmtId="0" fontId="74" fillId="0" borderId="91" xfId="855" applyFont="1" applyFill="1" applyBorder="1" applyAlignment="1">
      <alignment horizontal="center" vertical="center" wrapText="1"/>
    </xf>
    <xf numFmtId="0" fontId="74" fillId="0" borderId="92" xfId="855" applyFont="1" applyFill="1" applyBorder="1" applyAlignment="1">
      <alignment horizontal="center" vertical="center" wrapText="1"/>
    </xf>
    <xf numFmtId="0" fontId="74" fillId="0" borderId="89" xfId="855" applyFont="1" applyFill="1" applyBorder="1" applyAlignment="1">
      <alignment horizontal="center" vertical="center" wrapText="1"/>
    </xf>
    <xf numFmtId="0" fontId="74" fillId="0" borderId="94" xfId="855" applyFont="1" applyFill="1" applyBorder="1" applyAlignment="1">
      <alignment vertical="center" wrapText="1"/>
    </xf>
    <xf numFmtId="0" fontId="74" fillId="0" borderId="95" xfId="855" applyFont="1" applyFill="1" applyBorder="1" applyAlignment="1">
      <alignment horizontal="center" vertical="center"/>
    </xf>
    <xf numFmtId="226" fontId="58" fillId="0" borderId="95" xfId="1106" applyNumberFormat="1" applyFont="1" applyFill="1" applyBorder="1" applyAlignment="1">
      <alignment vertical="center"/>
    </xf>
    <xf numFmtId="9" fontId="74" fillId="0" borderId="95" xfId="443" applyFont="1" applyFill="1" applyBorder="1" applyAlignment="1">
      <alignment horizontal="center" vertical="center"/>
    </xf>
    <xf numFmtId="230" fontId="58" fillId="0" borderId="95" xfId="1106" applyNumberFormat="1" applyFont="1" applyFill="1" applyBorder="1" applyAlignment="1">
      <alignment horizontal="center" vertical="center" wrapText="1"/>
    </xf>
    <xf numFmtId="226" fontId="58" fillId="0" borderId="96" xfId="1106" applyNumberFormat="1" applyFont="1" applyFill="1" applyBorder="1" applyAlignment="1">
      <alignment vertical="center" wrapText="1"/>
    </xf>
    <xf numFmtId="2" fontId="13" fillId="0" borderId="0" xfId="524" applyNumberFormat="1" applyFont="1" applyFill="1"/>
    <xf numFmtId="0" fontId="74" fillId="0" borderId="92" xfId="855" applyFont="1" applyFill="1" applyBorder="1" applyAlignment="1">
      <alignment horizontal="center" vertical="center"/>
    </xf>
    <xf numFmtId="0" fontId="74" fillId="0" borderId="89" xfId="855" applyFont="1" applyFill="1" applyBorder="1" applyAlignment="1">
      <alignment horizontal="center" vertical="center"/>
    </xf>
    <xf numFmtId="226" fontId="58" fillId="0" borderId="81" xfId="1106" applyNumberFormat="1" applyFont="1" applyFill="1" applyBorder="1" applyAlignment="1">
      <alignment vertical="center"/>
    </xf>
    <xf numFmtId="226" fontId="58" fillId="0" borderId="99" xfId="1106" applyNumberFormat="1" applyFont="1" applyFill="1" applyBorder="1" applyAlignment="1">
      <alignment vertical="center"/>
    </xf>
    <xf numFmtId="226" fontId="58" fillId="0" borderId="81" xfId="1106" applyNumberFormat="1" applyFont="1" applyFill="1" applyBorder="1"/>
    <xf numFmtId="226" fontId="58" fillId="0" borderId="99" xfId="1106" applyNumberFormat="1" applyFont="1" applyFill="1" applyBorder="1"/>
    <xf numFmtId="226" fontId="74" fillId="0" borderId="105" xfId="855" applyNumberFormat="1" applyFont="1" applyFill="1" applyBorder="1" applyAlignment="1">
      <alignment horizontal="right" vertical="center"/>
    </xf>
    <xf numFmtId="226" fontId="58" fillId="0" borderId="96" xfId="1106" applyNumberFormat="1" applyFont="1" applyFill="1" applyBorder="1"/>
    <xf numFmtId="226" fontId="58" fillId="0" borderId="84" xfId="1106" applyNumberFormat="1" applyFont="1" applyFill="1" applyBorder="1"/>
    <xf numFmtId="226" fontId="74" fillId="0" borderId="114" xfId="1106" applyNumberFormat="1" applyFont="1" applyFill="1" applyBorder="1"/>
    <xf numFmtId="0" fontId="7" fillId="0" borderId="33" xfId="524" applyFont="1" applyBorder="1"/>
    <xf numFmtId="0" fontId="7" fillId="0" borderId="35" xfId="524" applyBorder="1"/>
    <xf numFmtId="9" fontId="7" fillId="0" borderId="0" xfId="524" applyNumberFormat="1"/>
    <xf numFmtId="0" fontId="13" fillId="0" borderId="0" xfId="524" applyFont="1"/>
    <xf numFmtId="10" fontId="74" fillId="0" borderId="81" xfId="443" applyNumberFormat="1" applyFont="1" applyFill="1" applyBorder="1" applyAlignment="1">
      <alignment horizontal="center" vertical="center" wrapText="1"/>
    </xf>
    <xf numFmtId="10" fontId="58" fillId="0" borderId="81" xfId="443" applyNumberFormat="1" applyFont="1" applyFill="1" applyBorder="1" applyAlignment="1">
      <alignment horizontal="center" vertical="center" wrapText="1"/>
    </xf>
    <xf numFmtId="2" fontId="13" fillId="0" borderId="0" xfId="524" applyNumberFormat="1" applyFont="1"/>
    <xf numFmtId="226" fontId="10" fillId="0" borderId="89" xfId="855" applyNumberFormat="1" applyFont="1" applyFill="1" applyBorder="1" applyAlignment="1">
      <alignment vertical="center"/>
    </xf>
    <xf numFmtId="226" fontId="7" fillId="60" borderId="34" xfId="524" applyNumberFormat="1" applyFill="1" applyBorder="1"/>
    <xf numFmtId="0" fontId="74" fillId="0" borderId="115" xfId="855" applyFont="1" applyFill="1" applyBorder="1" applyAlignment="1">
      <alignment vertical="center" wrapText="1"/>
    </xf>
    <xf numFmtId="0" fontId="74" fillId="0" borderId="116" xfId="855" applyFont="1" applyFill="1" applyBorder="1" applyAlignment="1">
      <alignment horizontal="center" vertical="center"/>
    </xf>
    <xf numFmtId="226" fontId="58" fillId="0" borderId="116" xfId="1106" applyNumberFormat="1" applyFont="1" applyFill="1" applyBorder="1" applyAlignment="1">
      <alignment vertical="center"/>
    </xf>
    <xf numFmtId="9" fontId="74" fillId="0" borderId="116" xfId="443" applyFont="1" applyFill="1" applyBorder="1" applyAlignment="1">
      <alignment horizontal="center" vertical="center"/>
    </xf>
    <xf numFmtId="9" fontId="58" fillId="0" borderId="116" xfId="443" applyFont="1" applyFill="1" applyBorder="1" applyAlignment="1">
      <alignment horizontal="center" vertical="center" wrapText="1"/>
    </xf>
    <xf numFmtId="230" fontId="58" fillId="0" borderId="116" xfId="1106" applyNumberFormat="1" applyFont="1" applyFill="1" applyBorder="1" applyAlignment="1">
      <alignment horizontal="center" vertical="center" wrapText="1"/>
    </xf>
    <xf numFmtId="226" fontId="58" fillId="0" borderId="99" xfId="1106" applyNumberFormat="1" applyFont="1" applyFill="1" applyBorder="1" applyAlignment="1">
      <alignment vertical="center" wrapText="1"/>
    </xf>
    <xf numFmtId="9" fontId="58" fillId="0" borderId="95" xfId="443" applyFont="1" applyFill="1" applyBorder="1" applyAlignment="1">
      <alignment horizontal="center" vertical="center" wrapText="1"/>
    </xf>
    <xf numFmtId="0" fontId="74" fillId="0" borderId="81" xfId="855" applyFont="1" applyFill="1" applyBorder="1" applyAlignment="1">
      <alignment horizontal="center" vertical="center"/>
    </xf>
    <xf numFmtId="9" fontId="74" fillId="0" borderId="81" xfId="443" applyFont="1" applyFill="1" applyBorder="1" applyAlignment="1">
      <alignment horizontal="center" vertical="center"/>
    </xf>
    <xf numFmtId="10" fontId="58" fillId="0" borderId="116" xfId="443" applyNumberFormat="1" applyFont="1" applyFill="1" applyBorder="1" applyAlignment="1">
      <alignment horizontal="center" vertical="center" wrapText="1"/>
    </xf>
    <xf numFmtId="10" fontId="58" fillId="0" borderId="95" xfId="443" applyNumberFormat="1" applyFont="1" applyFill="1" applyBorder="1" applyAlignment="1">
      <alignment horizontal="center" vertical="center" wrapText="1"/>
    </xf>
    <xf numFmtId="0" fontId="13" fillId="0" borderId="92" xfId="0" applyFont="1" applyBorder="1" applyAlignment="1">
      <alignment horizontal="center"/>
    </xf>
    <xf numFmtId="0" fontId="7" fillId="0" borderId="92" xfId="0" applyFont="1" applyBorder="1"/>
    <xf numFmtId="0" fontId="0" fillId="0" borderId="92" xfId="0" applyBorder="1"/>
    <xf numFmtId="0" fontId="13" fillId="0" borderId="92" xfId="0" applyFont="1" applyBorder="1"/>
    <xf numFmtId="0" fontId="13" fillId="0" borderId="92" xfId="0" applyFont="1" applyFill="1" applyBorder="1" applyAlignment="1">
      <alignment horizontal="center"/>
    </xf>
    <xf numFmtId="0" fontId="13" fillId="0" borderId="92" xfId="0" applyFont="1" applyFill="1" applyBorder="1"/>
    <xf numFmtId="9" fontId="0" fillId="0" borderId="92" xfId="443" applyFont="1" applyBorder="1"/>
    <xf numFmtId="9" fontId="12" fillId="0" borderId="92" xfId="443" applyFont="1" applyBorder="1"/>
    <xf numFmtId="0" fontId="54" fillId="0" borderId="0" xfId="524" applyFont="1" applyAlignment="1">
      <alignment wrapText="1"/>
    </xf>
    <xf numFmtId="0" fontId="54" fillId="0" borderId="0" xfId="524" applyFont="1" applyFill="1" applyAlignment="1">
      <alignment vertical="center" wrapText="1"/>
    </xf>
    <xf numFmtId="0" fontId="7" fillId="0" borderId="0" xfId="524" applyAlignment="1">
      <alignment vertical="center"/>
    </xf>
    <xf numFmtId="9" fontId="7" fillId="0" borderId="0" xfId="524" applyNumberFormat="1" applyAlignment="1">
      <alignment vertical="center"/>
    </xf>
    <xf numFmtId="0" fontId="7" fillId="0" borderId="0" xfId="524" applyFont="1" applyAlignment="1">
      <alignment vertical="center" wrapText="1"/>
    </xf>
    <xf numFmtId="9" fontId="7" fillId="0" borderId="0" xfId="524" applyNumberFormat="1" applyFill="1" applyAlignment="1">
      <alignment horizontal="left"/>
    </xf>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13" fillId="65" borderId="35" xfId="408" applyFont="1" applyFill="1" applyBorder="1" applyAlignment="1">
      <alignment horizontal="center" vertical="center" wrapText="1"/>
    </xf>
    <xf numFmtId="0" fontId="32" fillId="0" borderId="21" xfId="0" applyFont="1" applyBorder="1" applyAlignment="1">
      <alignment horizontal="center" vertical="center" wrapText="1"/>
    </xf>
    <xf numFmtId="0" fontId="7" fillId="0" borderId="92" xfId="408" applyFont="1" applyBorder="1" applyAlignment="1">
      <alignment horizontal="center" vertical="center" wrapText="1"/>
    </xf>
    <xf numFmtId="226" fontId="7" fillId="0" borderId="92" xfId="337" applyNumberFormat="1" applyFont="1" applyBorder="1" applyAlignment="1">
      <alignment horizontal="center" vertical="center"/>
    </xf>
    <xf numFmtId="0" fontId="1" fillId="0" borderId="0" xfId="1108"/>
    <xf numFmtId="226" fontId="7" fillId="62" borderId="92" xfId="337" applyNumberFormat="1" applyFont="1" applyFill="1" applyBorder="1" applyAlignment="1">
      <alignment horizontal="center" vertical="center"/>
    </xf>
    <xf numFmtId="9" fontId="7" fillId="0" borderId="22" xfId="443" applyFont="1" applyFill="1" applyBorder="1" applyAlignment="1">
      <alignment horizontal="justify" vertical="center" wrapText="1"/>
    </xf>
    <xf numFmtId="227" fontId="7" fillId="0" borderId="22" xfId="408" applyNumberFormat="1" applyFont="1" applyFill="1" applyBorder="1" applyAlignment="1">
      <alignment horizontal="center" vertical="center" wrapText="1"/>
    </xf>
    <xf numFmtId="3" fontId="7" fillId="0" borderId="22" xfId="408" applyNumberFormat="1" applyFont="1" applyFill="1" applyBorder="1" applyAlignment="1">
      <alignment horizontal="center" vertical="center" wrapText="1"/>
    </xf>
    <xf numFmtId="9" fontId="7" fillId="0" borderId="92" xfId="443" applyFont="1" applyFill="1" applyBorder="1" applyAlignment="1">
      <alignment horizontal="justify" vertical="center" wrapText="1"/>
    </xf>
    <xf numFmtId="227" fontId="7" fillId="0" borderId="92" xfId="408" applyNumberFormat="1" applyFont="1" applyFill="1" applyBorder="1" applyAlignment="1">
      <alignment horizontal="center" vertical="center" wrapText="1"/>
    </xf>
    <xf numFmtId="3" fontId="14" fillId="0" borderId="35" xfId="408" applyNumberFormat="1" applyFont="1" applyFill="1" applyBorder="1" applyAlignment="1">
      <alignment horizontal="right" vertical="center" wrapText="1"/>
    </xf>
    <xf numFmtId="9" fontId="7" fillId="0" borderId="92" xfId="443" applyFont="1" applyFill="1" applyBorder="1" applyAlignment="1">
      <alignment horizontal="center" vertical="center" wrapText="1"/>
    </xf>
    <xf numFmtId="0" fontId="11" fillId="0" borderId="92" xfId="0" applyFont="1" applyBorder="1" applyAlignment="1">
      <alignment wrapText="1"/>
    </xf>
    <xf numFmtId="3" fontId="7" fillId="0" borderId="92" xfId="0" applyNumberFormat="1" applyFont="1" applyBorder="1" applyAlignment="1">
      <alignment vertical="center"/>
    </xf>
    <xf numFmtId="209" fontId="7" fillId="0" borderId="92" xfId="337" applyNumberFormat="1" applyFont="1" applyBorder="1" applyAlignment="1">
      <alignment vertical="center"/>
    </xf>
    <xf numFmtId="209" fontId="7" fillId="0" borderId="92" xfId="0" applyNumberFormat="1" applyFont="1" applyBorder="1" applyAlignment="1">
      <alignment vertical="center"/>
    </xf>
    <xf numFmtId="0" fontId="7" fillId="0" borderId="41" xfId="0" applyFont="1" applyBorder="1" applyAlignment="1">
      <alignment horizontal="right" vertical="center"/>
    </xf>
    <xf numFmtId="0" fontId="7" fillId="0" borderId="118" xfId="0" applyFont="1" applyBorder="1" applyAlignment="1">
      <alignment vertical="center"/>
    </xf>
    <xf numFmtId="0" fontId="7" fillId="0" borderId="120" xfId="0" applyFont="1" applyBorder="1" applyAlignment="1">
      <alignment vertical="center"/>
    </xf>
    <xf numFmtId="0" fontId="7" fillId="0" borderId="0" xfId="0" applyFont="1" applyFill="1" applyAlignment="1">
      <alignment vertical="center"/>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14" fontId="13" fillId="73" borderId="44" xfId="408" applyNumberFormat="1" applyFont="1" applyFill="1" applyBorder="1" applyAlignment="1">
      <alignment horizontal="center" vertical="center" wrapText="1"/>
    </xf>
    <xf numFmtId="0" fontId="7" fillId="0" borderId="28" xfId="408" applyNumberFormat="1" applyFont="1" applyBorder="1" applyAlignment="1">
      <alignment horizontal="center" vertical="center" wrapText="1"/>
    </xf>
    <xf numFmtId="0" fontId="7" fillId="0" borderId="22" xfId="408" applyNumberFormat="1" applyFont="1" applyBorder="1" applyAlignment="1">
      <alignment horizontal="center" vertical="center" wrapText="1"/>
    </xf>
    <xf numFmtId="0" fontId="13" fillId="65" borderId="35" xfId="408" applyFont="1" applyFill="1" applyBorder="1" applyAlignment="1">
      <alignment horizontal="center" vertical="center" wrapText="1"/>
    </xf>
    <xf numFmtId="0" fontId="66" fillId="65" borderId="0" xfId="0" applyFont="1" applyFill="1" applyAlignment="1">
      <alignment vertical="center" wrapText="1"/>
    </xf>
    <xf numFmtId="0" fontId="13" fillId="65" borderId="0" xfId="0" applyFont="1" applyFill="1" applyAlignment="1">
      <alignment vertical="center" wrapText="1"/>
    </xf>
    <xf numFmtId="14" fontId="66" fillId="73" borderId="17" xfId="408" applyNumberFormat="1" applyFont="1" applyFill="1" applyBorder="1" applyAlignment="1">
      <alignment horizontal="center" vertical="center" wrapText="1"/>
    </xf>
    <xf numFmtId="0" fontId="11" fillId="0" borderId="22" xfId="0" applyFont="1" applyBorder="1" applyAlignment="1">
      <alignment horizontal="center" vertical="center" wrapText="1"/>
    </xf>
    <xf numFmtId="0" fontId="8" fillId="0" borderId="31" xfId="326" applyFill="1" applyBorder="1" applyAlignment="1" applyProtection="1">
      <alignment horizontal="center" vertical="center" wrapText="1"/>
    </xf>
    <xf numFmtId="0" fontId="11" fillId="0" borderId="31" xfId="0" applyFont="1" applyFill="1" applyBorder="1" applyAlignment="1">
      <alignment horizontal="center" vertical="center" wrapText="1"/>
    </xf>
    <xf numFmtId="10" fontId="11" fillId="0" borderId="15" xfId="0" applyNumberFormat="1" applyFont="1" applyBorder="1" applyAlignment="1">
      <alignment horizontal="center" vertical="center" wrapText="1"/>
    </xf>
    <xf numFmtId="1" fontId="11" fillId="0" borderId="15" xfId="0" applyNumberFormat="1" applyFont="1" applyFill="1" applyBorder="1" applyAlignment="1">
      <alignment horizontal="center" vertical="center" wrapText="1"/>
    </xf>
    <xf numFmtId="1" fontId="11" fillId="0" borderId="15" xfId="0" applyNumberFormat="1" applyFont="1" applyBorder="1" applyAlignment="1">
      <alignment horizontal="center" vertical="center" wrapText="1"/>
    </xf>
    <xf numFmtId="0" fontId="52" fillId="0" borderId="15" xfId="0" applyFont="1" applyFill="1" applyBorder="1" applyAlignment="1">
      <alignment horizontal="center" vertical="center" wrapText="1"/>
    </xf>
    <xf numFmtId="231" fontId="11" fillId="0" borderId="19" xfId="337" applyNumberFormat="1" applyFont="1" applyFill="1" applyBorder="1" applyAlignment="1">
      <alignment horizontal="center" vertical="center"/>
    </xf>
    <xf numFmtId="0" fontId="11" fillId="0" borderId="18" xfId="0" applyFont="1" applyFill="1" applyBorder="1" applyAlignment="1">
      <alignment horizontal="right" vertical="center" wrapText="1"/>
    </xf>
    <xf numFmtId="2" fontId="7" fillId="0" borderId="0" xfId="408" applyNumberFormat="1" applyFont="1" applyAlignment="1">
      <alignment horizontal="left" vertical="center"/>
    </xf>
    <xf numFmtId="0" fontId="12" fillId="75" borderId="49" xfId="408" applyFont="1" applyFill="1" applyBorder="1" applyAlignment="1">
      <alignment horizontal="center" vertical="center" wrapText="1"/>
    </xf>
    <xf numFmtId="0" fontId="12" fillId="75" borderId="37" xfId="408" applyFont="1" applyFill="1" applyBorder="1" applyAlignment="1">
      <alignment horizontal="center" vertical="center" wrapText="1"/>
    </xf>
    <xf numFmtId="226" fontId="74" fillId="60" borderId="89" xfId="855" applyNumberFormat="1" applyFont="1" applyFill="1" applyBorder="1" applyAlignment="1">
      <alignment vertical="center"/>
    </xf>
    <xf numFmtId="0" fontId="7" fillId="60" borderId="0" xfId="524" applyFill="1"/>
    <xf numFmtId="10" fontId="13" fillId="0" borderId="92" xfId="0" applyNumberFormat="1" applyFont="1" applyBorder="1" applyAlignment="1">
      <alignment horizontal="center"/>
    </xf>
    <xf numFmtId="10" fontId="7" fillId="0" borderId="92" xfId="0" applyNumberFormat="1" applyFont="1" applyBorder="1"/>
    <xf numFmtId="10" fontId="0" fillId="0" borderId="92" xfId="0" applyNumberFormat="1" applyBorder="1"/>
    <xf numFmtId="10" fontId="0" fillId="0" borderId="92" xfId="443" applyNumberFormat="1" applyFont="1" applyBorder="1"/>
    <xf numFmtId="10" fontId="13" fillId="0" borderId="92" xfId="0" applyNumberFormat="1" applyFont="1" applyBorder="1"/>
    <xf numFmtId="10" fontId="13" fillId="0" borderId="92" xfId="443" applyNumberFormat="1" applyFont="1" applyBorder="1"/>
    <xf numFmtId="10" fontId="13" fillId="0" borderId="92" xfId="0" applyNumberFormat="1" applyFont="1" applyFill="1" applyBorder="1" applyAlignment="1">
      <alignment horizontal="center"/>
    </xf>
    <xf numFmtId="10" fontId="13" fillId="0" borderId="92" xfId="0" applyNumberFormat="1" applyFont="1" applyFill="1" applyBorder="1"/>
    <xf numFmtId="0" fontId="69" fillId="0" borderId="15" xfId="0" applyFont="1" applyFill="1" applyBorder="1" applyAlignment="1">
      <alignment horizontal="center" vertical="center" wrapText="1"/>
    </xf>
    <xf numFmtId="9" fontId="7" fillId="61" borderId="61" xfId="443" applyFont="1" applyFill="1" applyBorder="1" applyAlignment="1">
      <alignment horizontal="justify" vertical="center" wrapText="1"/>
    </xf>
    <xf numFmtId="0" fontId="52" fillId="0" borderId="0" xfId="0" applyFont="1" applyAlignment="1">
      <alignment horizontal="center" wrapText="1"/>
    </xf>
    <xf numFmtId="226" fontId="10" fillId="60" borderId="89" xfId="855" applyNumberFormat="1" applyFont="1" applyFill="1" applyBorder="1" applyAlignment="1">
      <alignment vertical="center"/>
    </xf>
    <xf numFmtId="226" fontId="58" fillId="60" borderId="96" xfId="1106" applyNumberFormat="1" applyFont="1" applyFill="1" applyBorder="1"/>
    <xf numFmtId="0" fontId="7" fillId="0" borderId="22" xfId="408" applyNumberFormat="1" applyFont="1" applyBorder="1" applyAlignment="1">
      <alignment horizontal="center" vertical="center" wrapText="1"/>
    </xf>
    <xf numFmtId="0" fontId="10" fillId="0" borderId="23" xfId="0" applyFont="1" applyFill="1" applyBorder="1" applyAlignment="1">
      <alignment horizontal="center" vertical="center" wrapText="1"/>
    </xf>
    <xf numFmtId="0" fontId="7" fillId="0" borderId="55" xfId="408" applyNumberFormat="1" applyFont="1" applyBorder="1" applyAlignment="1">
      <alignment horizontal="center" vertical="center" wrapText="1"/>
    </xf>
    <xf numFmtId="226" fontId="58" fillId="60" borderId="99" xfId="1106" applyNumberFormat="1" applyFont="1" applyFill="1" applyBorder="1" applyAlignment="1">
      <alignment vertical="center" wrapText="1"/>
    </xf>
    <xf numFmtId="9" fontId="7" fillId="0" borderId="0" xfId="524" applyNumberFormat="1" applyFont="1" applyFill="1" applyAlignment="1">
      <alignment vertical="center" wrapText="1"/>
    </xf>
    <xf numFmtId="226" fontId="58" fillId="60" borderId="84" xfId="1106" applyNumberFormat="1" applyFont="1" applyFill="1" applyBorder="1"/>
    <xf numFmtId="226" fontId="7" fillId="0" borderId="34" xfId="524" applyNumberFormat="1" applyFill="1" applyBorder="1"/>
    <xf numFmtId="0" fontId="11" fillId="0" borderId="92" xfId="0" applyFont="1" applyFill="1" applyBorder="1" applyAlignment="1">
      <alignment wrapText="1"/>
    </xf>
    <xf numFmtId="0" fontId="11" fillId="0" borderId="92" xfId="0" applyFont="1" applyFill="1" applyBorder="1" applyAlignment="1">
      <alignment horizontal="center" vertical="center" wrapText="1"/>
    </xf>
    <xf numFmtId="0" fontId="11" fillId="0" borderId="32" xfId="0" applyFont="1" applyFill="1" applyBorder="1" applyAlignment="1">
      <alignment vertical="center" wrapText="1"/>
    </xf>
    <xf numFmtId="0" fontId="76" fillId="78" borderId="23" xfId="0" applyFont="1" applyFill="1" applyBorder="1" applyAlignment="1">
      <alignment horizontal="center" vertical="center" wrapText="1"/>
    </xf>
    <xf numFmtId="10" fontId="74" fillId="60" borderId="81" xfId="443" applyNumberFormat="1" applyFont="1" applyFill="1" applyBorder="1" applyAlignment="1">
      <alignment horizontal="center" vertical="center" wrapText="1"/>
    </xf>
    <xf numFmtId="226" fontId="58" fillId="60" borderId="84" xfId="1106" applyNumberFormat="1" applyFont="1" applyFill="1" applyBorder="1" applyAlignment="1">
      <alignment vertical="center" wrapText="1"/>
    </xf>
    <xf numFmtId="226" fontId="58" fillId="60" borderId="96" xfId="1106" applyNumberFormat="1" applyFont="1" applyFill="1" applyBorder="1" applyAlignment="1">
      <alignment vertical="center" wrapText="1"/>
    </xf>
    <xf numFmtId="9" fontId="12" fillId="60" borderId="92" xfId="443" applyFont="1" applyFill="1" applyBorder="1"/>
    <xf numFmtId="9" fontId="7" fillId="60" borderId="0" xfId="524" applyNumberFormat="1" applyFill="1" applyAlignment="1">
      <alignment horizontal="left"/>
    </xf>
    <xf numFmtId="0" fontId="52" fillId="0" borderId="0" xfId="0" applyFont="1" applyAlignment="1">
      <alignment horizont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7" fillId="0" borderId="22" xfId="408" applyNumberFormat="1" applyFont="1" applyBorder="1" applyAlignment="1">
      <alignment horizontal="center" vertical="center" wrapText="1"/>
    </xf>
    <xf numFmtId="0" fontId="14" fillId="75" borderId="50" xfId="408" applyFont="1" applyFill="1" applyBorder="1" applyAlignment="1">
      <alignment horizontal="center" vertical="center" wrapText="1"/>
    </xf>
    <xf numFmtId="0" fontId="32" fillId="75" borderId="50" xfId="408" applyFont="1" applyFill="1" applyBorder="1" applyAlignment="1">
      <alignment horizontal="center" vertical="center" wrapText="1"/>
    </xf>
    <xf numFmtId="0" fontId="14" fillId="0" borderId="50" xfId="408" applyFont="1" applyFill="1" applyBorder="1" applyAlignment="1">
      <alignment horizontal="center" vertical="center" wrapText="1"/>
    </xf>
    <xf numFmtId="0" fontId="52" fillId="0" borderId="0" xfId="0" applyFont="1" applyAlignment="1">
      <alignment horizontal="center" wrapText="1"/>
    </xf>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7" fillId="0" borderId="22"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13" fillId="0" borderId="92" xfId="0" applyFont="1" applyBorder="1" applyAlignment="1">
      <alignment horizontal="center"/>
    </xf>
    <xf numFmtId="10" fontId="11" fillId="0" borderId="15" xfId="0" applyNumberFormat="1" applyFont="1" applyFill="1" applyBorder="1" applyAlignment="1">
      <alignment vertical="center" wrapText="1"/>
    </xf>
    <xf numFmtId="10" fontId="11" fillId="0" borderId="15" xfId="443" applyNumberFormat="1" applyFont="1" applyFill="1" applyBorder="1" applyAlignment="1">
      <alignment vertical="center" wrapText="1"/>
    </xf>
    <xf numFmtId="0" fontId="52" fillId="0" borderId="0" xfId="0" applyFont="1" applyAlignment="1">
      <alignment horizontal="center" wrapText="1"/>
    </xf>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7" fillId="0" borderId="22"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13" fillId="0" borderId="92" xfId="0" applyFont="1" applyBorder="1" applyAlignment="1">
      <alignment horizontal="center"/>
    </xf>
    <xf numFmtId="9" fontId="12" fillId="0" borderId="92" xfId="443" applyFont="1" applyFill="1" applyBorder="1"/>
    <xf numFmtId="0" fontId="52" fillId="0" borderId="0" xfId="0" applyFont="1" applyAlignment="1">
      <alignment horizontal="center" wrapText="1"/>
    </xf>
    <xf numFmtId="0" fontId="52" fillId="0" borderId="0" xfId="0" applyFont="1" applyAlignment="1">
      <alignment horizontal="center" wrapText="1"/>
    </xf>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7" fillId="0" borderId="22"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13" fillId="0" borderId="92" xfId="0" applyFont="1" applyBorder="1" applyAlignment="1">
      <alignment horizontal="center"/>
    </xf>
    <xf numFmtId="0" fontId="52" fillId="0" borderId="0" xfId="0" applyFont="1" applyAlignment="1">
      <alignment horizontal="center" wrapText="1"/>
    </xf>
    <xf numFmtId="0" fontId="32" fillId="75" borderId="50"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7" fillId="0" borderId="22"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13" fillId="0" borderId="92" xfId="0" applyFont="1" applyBorder="1" applyAlignment="1">
      <alignment horizontal="center"/>
    </xf>
    <xf numFmtId="0" fontId="74" fillId="60" borderId="80" xfId="855" applyFont="1" applyFill="1" applyBorder="1" applyAlignment="1">
      <alignment horizontal="center" vertical="center" wrapText="1"/>
    </xf>
    <xf numFmtId="0" fontId="74" fillId="60" borderId="116" xfId="855" applyFont="1" applyFill="1" applyBorder="1" applyAlignment="1">
      <alignment horizontal="center" vertical="center"/>
    </xf>
    <xf numFmtId="0" fontId="53" fillId="0" borderId="0" xfId="524" applyFont="1"/>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7" fillId="0" borderId="22" xfId="408" applyNumberFormat="1" applyFont="1" applyBorder="1" applyAlignment="1">
      <alignment horizontal="center" vertical="center" wrapText="1"/>
    </xf>
    <xf numFmtId="0" fontId="13" fillId="0" borderId="92" xfId="0" applyFont="1" applyBorder="1" applyAlignment="1">
      <alignment horizontal="center"/>
    </xf>
    <xf numFmtId="0" fontId="13" fillId="0" borderId="0" xfId="0" applyFont="1" applyAlignment="1">
      <alignment horizontal="center" vertical="center" wrapText="1"/>
    </xf>
    <xf numFmtId="0" fontId="14" fillId="0" borderId="32" xfId="0" applyFont="1" applyFill="1" applyBorder="1" applyAlignment="1">
      <alignment horizontal="center" vertical="center"/>
    </xf>
    <xf numFmtId="0" fontId="74" fillId="60" borderId="79" xfId="855" applyFont="1" applyFill="1" applyBorder="1" applyAlignment="1">
      <alignment vertical="center" wrapText="1"/>
    </xf>
    <xf numFmtId="0" fontId="7" fillId="60" borderId="0" xfId="524" applyFill="1" applyAlignment="1">
      <alignment vertical="center"/>
    </xf>
    <xf numFmtId="10" fontId="58" fillId="60" borderId="81" xfId="443" applyNumberFormat="1" applyFont="1" applyFill="1" applyBorder="1" applyAlignment="1">
      <alignment horizontal="center" vertical="center" wrapText="1"/>
    </xf>
    <xf numFmtId="10" fontId="58" fillId="60" borderId="95" xfId="443" applyNumberFormat="1" applyFont="1" applyFill="1" applyBorder="1" applyAlignment="1">
      <alignment horizontal="center" vertical="center" wrapText="1"/>
    </xf>
    <xf numFmtId="2" fontId="32" fillId="0" borderId="0" xfId="0" applyNumberFormat="1" applyFont="1" applyFill="1" applyAlignment="1">
      <alignment horizontal="center" vertical="center" wrapText="1"/>
    </xf>
    <xf numFmtId="0" fontId="7" fillId="0" borderId="62" xfId="0" applyFont="1" applyBorder="1" applyAlignment="1">
      <alignment horizontal="left" wrapText="1"/>
    </xf>
    <xf numFmtId="0" fontId="7" fillId="0" borderId="42" xfId="0" applyFont="1" applyBorder="1" applyAlignment="1">
      <alignment horizontal="left" wrapText="1"/>
    </xf>
    <xf numFmtId="0" fontId="7" fillId="0" borderId="0" xfId="0" applyFont="1" applyBorder="1" applyAlignment="1">
      <alignment horizontal="left" wrapText="1"/>
    </xf>
    <xf numFmtId="0" fontId="7" fillId="0" borderId="119" xfId="0" applyFont="1" applyBorder="1" applyAlignment="1">
      <alignment horizontal="left" wrapText="1"/>
    </xf>
    <xf numFmtId="0" fontId="7" fillId="0" borderId="121" xfId="0" applyFont="1" applyBorder="1" applyAlignment="1">
      <alignment horizontal="left" wrapText="1"/>
    </xf>
    <xf numFmtId="0" fontId="7" fillId="0" borderId="122" xfId="0" applyFont="1" applyBorder="1" applyAlignment="1">
      <alignment horizontal="left" wrapText="1"/>
    </xf>
    <xf numFmtId="0" fontId="7" fillId="0" borderId="0" xfId="0" applyFont="1" applyAlignment="1">
      <alignment horizontal="center" vertical="center" wrapText="1"/>
    </xf>
    <xf numFmtId="0" fontId="13" fillId="63" borderId="21" xfId="0" applyFont="1" applyFill="1" applyBorder="1" applyAlignment="1">
      <alignment horizontal="center" vertical="center" wrapText="1"/>
    </xf>
    <xf numFmtId="0" fontId="13" fillId="63" borderId="28" xfId="0" applyFont="1" applyFill="1" applyBorder="1" applyAlignment="1">
      <alignment horizontal="center" vertical="center" wrapText="1"/>
    </xf>
    <xf numFmtId="0" fontId="13" fillId="63" borderId="22" xfId="0" applyFont="1" applyFill="1" applyBorder="1" applyAlignment="1">
      <alignment horizontal="center" vertical="center" wrapText="1"/>
    </xf>
    <xf numFmtId="0" fontId="13" fillId="0" borderId="0" xfId="0" applyFont="1" applyAlignment="1">
      <alignment horizontal="center" vertical="center" wrapText="1"/>
    </xf>
    <xf numFmtId="49" fontId="13" fillId="59" borderId="0" xfId="0" applyNumberFormat="1" applyFont="1" applyFill="1" applyAlignment="1">
      <alignment horizontal="center" vertical="center" wrapText="1"/>
    </xf>
    <xf numFmtId="0" fontId="7" fillId="0" borderId="29" xfId="337" applyNumberFormat="1" applyFont="1" applyFill="1" applyBorder="1" applyAlignment="1">
      <alignment horizontal="center" vertical="center" wrapText="1"/>
    </xf>
    <xf numFmtId="0" fontId="7" fillId="0" borderId="0" xfId="337" applyNumberFormat="1" applyFont="1" applyFill="1" applyBorder="1" applyAlignment="1">
      <alignment horizontal="center" vertical="center" wrapText="1"/>
    </xf>
    <xf numFmtId="10" fontId="7" fillId="0" borderId="29" xfId="337" applyNumberFormat="1" applyFont="1" applyFill="1" applyBorder="1" applyAlignment="1">
      <alignment horizontal="center" vertical="center" wrapText="1"/>
    </xf>
    <xf numFmtId="10" fontId="7" fillId="0" borderId="0" xfId="337" applyNumberFormat="1" applyFont="1" applyFill="1" applyBorder="1" applyAlignment="1">
      <alignment horizontal="center" vertical="center" wrapText="1"/>
    </xf>
    <xf numFmtId="0" fontId="13" fillId="0" borderId="31" xfId="0" applyFont="1" applyBorder="1" applyAlignment="1">
      <alignment horizontal="center"/>
    </xf>
    <xf numFmtId="0" fontId="13" fillId="63" borderId="29" xfId="0" applyFont="1" applyFill="1" applyBorder="1" applyAlignment="1">
      <alignment horizontal="center" vertical="center" wrapText="1"/>
    </xf>
    <xf numFmtId="0" fontId="13" fillId="63" borderId="0" xfId="0" applyFont="1" applyFill="1" applyBorder="1" applyAlignment="1">
      <alignment horizontal="center" vertical="center" wrapText="1"/>
    </xf>
    <xf numFmtId="0" fontId="13" fillId="72" borderId="0" xfId="0" applyFont="1" applyFill="1" applyAlignment="1">
      <alignment horizontal="center" vertical="center" wrapText="1"/>
    </xf>
    <xf numFmtId="0" fontId="7" fillId="72" borderId="0" xfId="0" applyFont="1" applyFill="1" applyAlignment="1">
      <alignment horizontal="center" vertical="center" wrapText="1"/>
    </xf>
    <xf numFmtId="2" fontId="13" fillId="0" borderId="0" xfId="0" applyNumberFormat="1" applyFont="1" applyAlignment="1">
      <alignment horizontal="center" wrapText="1"/>
    </xf>
    <xf numFmtId="0" fontId="13" fillId="0" borderId="0" xfId="0" applyFont="1" applyAlignment="1">
      <alignment horizont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1" fillId="0" borderId="33"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52" fillId="0" borderId="33" xfId="0" applyFont="1" applyFill="1" applyBorder="1" applyAlignment="1">
      <alignment horizontal="center" vertical="center" wrapText="1"/>
    </xf>
    <xf numFmtId="0" fontId="52" fillId="0" borderId="35" xfId="0" applyFont="1" applyFill="1" applyBorder="1" applyAlignment="1">
      <alignment horizontal="center" vertical="center" wrapText="1"/>
    </xf>
    <xf numFmtId="0" fontId="52" fillId="0" borderId="34" xfId="0" applyFont="1" applyFill="1" applyBorder="1" applyAlignment="1">
      <alignment horizontal="center" vertical="center" wrapText="1"/>
    </xf>
    <xf numFmtId="2" fontId="10" fillId="0" borderId="0" xfId="0" applyNumberFormat="1" applyFont="1" applyFill="1" applyAlignment="1">
      <alignment horizontal="center" wrapText="1"/>
    </xf>
    <xf numFmtId="49" fontId="10" fillId="59" borderId="0" xfId="0" applyNumberFormat="1" applyFont="1" applyFill="1" applyAlignment="1">
      <alignment horizontal="center" vertical="center" wrapText="1"/>
    </xf>
    <xf numFmtId="0" fontId="7" fillId="65" borderId="0" xfId="0" applyFont="1" applyFill="1" applyAlignment="1">
      <alignment horizontal="left" vertical="center" wrapText="1"/>
    </xf>
    <xf numFmtId="0" fontId="13" fillId="65" borderId="0" xfId="0" applyFont="1" applyFill="1" applyAlignment="1">
      <alignment horizontal="left" vertical="center" wrapText="1"/>
    </xf>
    <xf numFmtId="0" fontId="66" fillId="65" borderId="0" xfId="0" applyFont="1" applyFill="1" applyAlignment="1">
      <alignment horizontal="left" vertical="center" wrapText="1"/>
    </xf>
    <xf numFmtId="0" fontId="11" fillId="0" borderId="127" xfId="0" applyFont="1" applyFill="1" applyBorder="1" applyAlignment="1">
      <alignment horizontal="left" wrapText="1"/>
    </xf>
    <xf numFmtId="0" fontId="11" fillId="0" borderId="51" xfId="0" applyFont="1" applyFill="1" applyBorder="1" applyAlignment="1">
      <alignment horizontal="left" wrapText="1"/>
    </xf>
    <xf numFmtId="170" fontId="11" fillId="0" borderId="53" xfId="337" applyNumberFormat="1" applyFont="1" applyFill="1" applyBorder="1" applyAlignment="1">
      <alignment horizontal="center" vertical="center"/>
    </xf>
    <xf numFmtId="170" fontId="11" fillId="0" borderId="55" xfId="337" applyNumberFormat="1" applyFont="1" applyFill="1" applyBorder="1" applyAlignment="1">
      <alignment horizontal="center" vertical="center"/>
    </xf>
    <xf numFmtId="0" fontId="52" fillId="0" borderId="0" xfId="0" applyFont="1" applyAlignment="1">
      <alignment horizontal="left" vertical="center" wrapText="1"/>
    </xf>
    <xf numFmtId="0" fontId="52" fillId="0" borderId="0" xfId="0" applyFont="1" applyAlignment="1">
      <alignment horizontal="center" wrapText="1"/>
    </xf>
    <xf numFmtId="0" fontId="11" fillId="62" borderId="33" xfId="0" applyFont="1" applyFill="1" applyBorder="1" applyAlignment="1">
      <alignment horizontal="center" vertical="center" wrapText="1"/>
    </xf>
    <xf numFmtId="0" fontId="11" fillId="62" borderId="35" xfId="0" applyFont="1" applyFill="1" applyBorder="1" applyAlignment="1">
      <alignment horizontal="center" vertical="center" wrapText="1"/>
    </xf>
    <xf numFmtId="0" fontId="11" fillId="62" borderId="34" xfId="0" applyFont="1" applyFill="1" applyBorder="1" applyAlignment="1">
      <alignment horizontal="center" vertical="center" wrapText="1"/>
    </xf>
    <xf numFmtId="0" fontId="61" fillId="68" borderId="14" xfId="524" applyFont="1" applyFill="1" applyBorder="1" applyAlignment="1">
      <alignment horizontal="center" vertical="center" wrapText="1"/>
    </xf>
    <xf numFmtId="0" fontId="61" fillId="68" borderId="20" xfId="524" applyFont="1" applyFill="1" applyBorder="1" applyAlignment="1">
      <alignment horizontal="center" vertical="center" wrapText="1"/>
    </xf>
    <xf numFmtId="0" fontId="62" fillId="68" borderId="14" xfId="524" applyFont="1" applyFill="1" applyBorder="1" applyAlignment="1">
      <alignment horizontal="left" vertical="center" wrapText="1"/>
    </xf>
    <xf numFmtId="0" fontId="62" fillId="68" borderId="25" xfId="524" applyFont="1" applyFill="1" applyBorder="1" applyAlignment="1">
      <alignment horizontal="left" vertical="center" wrapText="1"/>
    </xf>
    <xf numFmtId="0" fontId="62" fillId="68" borderId="20" xfId="524" applyFont="1" applyFill="1" applyBorder="1" applyAlignment="1">
      <alignment horizontal="left" vertical="center" wrapText="1"/>
    </xf>
    <xf numFmtId="0" fontId="65" fillId="56" borderId="14" xfId="524" applyFont="1" applyFill="1" applyBorder="1" applyAlignment="1">
      <alignment horizontal="center" vertical="center" wrapText="1"/>
    </xf>
    <xf numFmtId="0" fontId="65" fillId="56" borderId="20" xfId="524" applyFont="1" applyFill="1" applyBorder="1" applyAlignment="1">
      <alignment horizontal="center" vertical="center" wrapText="1"/>
    </xf>
    <xf numFmtId="0" fontId="63" fillId="56" borderId="14" xfId="524" applyFont="1" applyFill="1" applyBorder="1" applyAlignment="1">
      <alignment horizontal="center" vertical="center" wrapText="1"/>
    </xf>
    <xf numFmtId="0" fontId="63" fillId="56" borderId="25" xfId="524" applyFont="1" applyFill="1" applyBorder="1" applyAlignment="1">
      <alignment horizontal="center" vertical="center" wrapText="1"/>
    </xf>
    <xf numFmtId="0" fontId="63" fillId="56" borderId="20" xfId="524" applyFont="1" applyFill="1" applyBorder="1" applyAlignment="1">
      <alignment horizontal="center" vertical="center" wrapText="1"/>
    </xf>
    <xf numFmtId="0" fontId="61" fillId="0" borderId="0" xfId="524" applyFont="1" applyAlignment="1">
      <alignment horizontal="center" vertical="center" wrapText="1"/>
    </xf>
    <xf numFmtId="0" fontId="62" fillId="0" borderId="0" xfId="524" applyFont="1" applyAlignment="1">
      <alignment horizontal="center" vertical="center" wrapText="1"/>
    </xf>
    <xf numFmtId="0" fontId="61" fillId="56" borderId="30" xfId="524" applyFont="1" applyFill="1" applyBorder="1" applyAlignment="1">
      <alignment horizontal="center" vertical="center" wrapText="1"/>
    </xf>
    <xf numFmtId="0" fontId="61" fillId="56" borderId="20" xfId="524" applyFont="1" applyFill="1" applyBorder="1" applyAlignment="1">
      <alignment horizontal="center" vertical="center" wrapText="1"/>
    </xf>
    <xf numFmtId="0" fontId="61" fillId="68" borderId="30" xfId="524" applyFont="1" applyFill="1" applyBorder="1" applyAlignment="1">
      <alignment horizontal="center" vertical="center" wrapText="1"/>
    </xf>
    <xf numFmtId="0" fontId="62" fillId="68" borderId="30" xfId="524" applyFont="1" applyFill="1" applyBorder="1" applyAlignment="1">
      <alignment horizontal="left" vertical="center" wrapText="1"/>
    </xf>
    <xf numFmtId="0" fontId="59" fillId="56" borderId="30" xfId="524" applyFont="1" applyFill="1" applyBorder="1" applyAlignment="1">
      <alignment horizontal="center" vertical="center" wrapText="1"/>
    </xf>
    <xf numFmtId="0" fontId="59" fillId="56" borderId="20" xfId="524" applyFont="1" applyFill="1" applyBorder="1" applyAlignment="1">
      <alignment horizontal="center" vertical="center" wrapText="1"/>
    </xf>
    <xf numFmtId="0" fontId="63" fillId="56" borderId="30" xfId="524" applyFont="1" applyFill="1" applyBorder="1" applyAlignment="1">
      <alignment horizontal="center" vertical="center" wrapText="1"/>
    </xf>
    <xf numFmtId="0" fontId="59" fillId="56" borderId="14" xfId="524" applyFont="1" applyFill="1" applyBorder="1" applyAlignment="1">
      <alignment horizontal="center" vertical="center" wrapText="1"/>
    </xf>
    <xf numFmtId="2" fontId="60" fillId="0" borderId="0" xfId="524" applyNumberFormat="1" applyFont="1" applyAlignment="1">
      <alignment horizontal="center" vertical="center" wrapText="1"/>
    </xf>
    <xf numFmtId="0" fontId="60" fillId="0" borderId="0" xfId="524" applyFont="1" applyAlignment="1">
      <alignment horizontal="center" vertical="center" wrapText="1"/>
    </xf>
    <xf numFmtId="0" fontId="13" fillId="65" borderId="0" xfId="0" applyFont="1" applyFill="1" applyAlignment="1">
      <alignment horizontal="right" vertical="center" wrapText="1"/>
    </xf>
    <xf numFmtId="0" fontId="32" fillId="75" borderId="50" xfId="408" applyFont="1" applyFill="1" applyBorder="1" applyAlignment="1">
      <alignment horizontal="center" vertical="center" wrapText="1"/>
    </xf>
    <xf numFmtId="0" fontId="32" fillId="75" borderId="36"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0" xfId="408" applyFont="1" applyFill="1" applyBorder="1" applyAlignment="1">
      <alignment horizontal="center" vertical="center" wrapText="1"/>
    </xf>
    <xf numFmtId="0" fontId="14" fillId="75" borderId="36" xfId="408" applyFont="1" applyFill="1" applyBorder="1" applyAlignment="1">
      <alignment horizontal="center" vertical="center" wrapText="1"/>
    </xf>
    <xf numFmtId="0" fontId="7" fillId="0" borderId="51" xfId="408" applyFont="1" applyBorder="1" applyAlignment="1">
      <alignment horizontal="center" vertical="center" wrapText="1"/>
    </xf>
    <xf numFmtId="0" fontId="7" fillId="0" borderId="67" xfId="408" applyFont="1" applyBorder="1" applyAlignment="1">
      <alignment horizontal="center" vertical="center" wrapText="1"/>
    </xf>
    <xf numFmtId="0" fontId="7" fillId="0" borderId="64" xfId="408" applyFont="1" applyBorder="1" applyAlignment="1">
      <alignment horizontal="center" vertical="center" wrapText="1"/>
    </xf>
    <xf numFmtId="9" fontId="7" fillId="76" borderId="22" xfId="408" applyNumberFormat="1" applyFont="1" applyFill="1" applyBorder="1" applyAlignment="1">
      <alignment horizontal="center" vertical="center" wrapText="1"/>
    </xf>
    <xf numFmtId="9" fontId="7" fillId="76" borderId="61" xfId="408" applyNumberFormat="1" applyFont="1" applyFill="1" applyBorder="1" applyAlignment="1">
      <alignment horizontal="center" vertical="center" wrapText="1"/>
    </xf>
    <xf numFmtId="9" fontId="7" fillId="76" borderId="68" xfId="408" applyNumberFormat="1" applyFont="1" applyFill="1" applyBorder="1" applyAlignment="1">
      <alignment horizontal="center" vertical="center" wrapText="1"/>
    </xf>
    <xf numFmtId="1" fontId="13" fillId="76" borderId="52" xfId="408" applyNumberFormat="1" applyFont="1" applyFill="1" applyBorder="1" applyAlignment="1">
      <alignment horizontal="center" vertical="center" wrapText="1"/>
    </xf>
    <xf numFmtId="1" fontId="13" fillId="76" borderId="28" xfId="408" applyNumberFormat="1" applyFont="1" applyFill="1" applyBorder="1" applyAlignment="1">
      <alignment horizontal="center" vertical="center" wrapText="1"/>
    </xf>
    <xf numFmtId="1" fontId="13" fillId="76" borderId="26" xfId="408" applyNumberFormat="1" applyFont="1" applyFill="1" applyBorder="1" applyAlignment="1">
      <alignment horizontal="center" vertical="center" wrapText="1"/>
    </xf>
    <xf numFmtId="14" fontId="7" fillId="76" borderId="22" xfId="408" applyNumberFormat="1" applyFont="1" applyFill="1" applyBorder="1" applyAlignment="1">
      <alignment horizontal="center" vertical="center" wrapText="1"/>
    </xf>
    <xf numFmtId="14" fontId="7" fillId="76" borderId="61" xfId="408" applyNumberFormat="1" applyFont="1" applyFill="1" applyBorder="1" applyAlignment="1">
      <alignment horizontal="center" vertical="center" wrapText="1"/>
    </xf>
    <xf numFmtId="14" fontId="7" fillId="76" borderId="68" xfId="408" applyNumberFormat="1" applyFont="1" applyFill="1" applyBorder="1" applyAlignment="1">
      <alignment horizontal="center" vertical="center" wrapText="1"/>
    </xf>
    <xf numFmtId="0" fontId="7" fillId="0" borderId="22" xfId="408" applyNumberFormat="1" applyFont="1" applyBorder="1" applyAlignment="1">
      <alignment horizontal="center" vertical="center" wrapText="1"/>
    </xf>
    <xf numFmtId="0" fontId="7" fillId="0" borderId="61" xfId="408" applyNumberFormat="1" applyFont="1" applyBorder="1" applyAlignment="1">
      <alignment horizontal="center" vertical="center" wrapText="1"/>
    </xf>
    <xf numFmtId="0" fontId="7" fillId="0" borderId="68" xfId="408" applyNumberFormat="1" applyFont="1" applyBorder="1" applyAlignment="1">
      <alignment horizontal="center" vertical="center" wrapText="1"/>
    </xf>
    <xf numFmtId="0" fontId="7" fillId="76" borderId="22" xfId="408" applyFont="1" applyFill="1" applyBorder="1" applyAlignment="1">
      <alignment horizontal="center" vertical="center" wrapText="1"/>
    </xf>
    <xf numFmtId="0" fontId="7" fillId="76" borderId="61" xfId="408" applyFont="1" applyFill="1" applyBorder="1" applyAlignment="1">
      <alignment horizontal="center" vertical="center"/>
    </xf>
    <xf numFmtId="0" fontId="7" fillId="76" borderId="69" xfId="408" applyFont="1" applyFill="1" applyBorder="1" applyAlignment="1">
      <alignment horizontal="center" vertical="center"/>
    </xf>
    <xf numFmtId="0" fontId="7" fillId="76" borderId="61" xfId="408" applyFont="1" applyFill="1" applyBorder="1" applyAlignment="1">
      <alignment horizontal="center" vertical="center" wrapText="1"/>
    </xf>
    <xf numFmtId="0" fontId="7" fillId="76" borderId="69" xfId="408" applyFont="1" applyFill="1" applyBorder="1" applyAlignment="1">
      <alignment horizontal="center" vertical="center" wrapText="1"/>
    </xf>
    <xf numFmtId="0" fontId="14" fillId="0" borderId="50" xfId="408" applyFont="1" applyFill="1" applyBorder="1" applyAlignment="1">
      <alignment horizontal="right" vertical="center" wrapText="1"/>
    </xf>
    <xf numFmtId="0" fontId="14" fillId="0" borderId="35" xfId="408" applyFont="1" applyFill="1" applyBorder="1" applyAlignment="1">
      <alignment horizontal="right" vertical="center" wrapText="1"/>
    </xf>
    <xf numFmtId="228" fontId="7" fillId="78" borderId="53" xfId="408" applyNumberFormat="1" applyFont="1" applyFill="1" applyBorder="1" applyAlignment="1">
      <alignment horizontal="center" vertical="center" wrapText="1"/>
    </xf>
    <xf numFmtId="228" fontId="13" fillId="78" borderId="128" xfId="408" applyNumberFormat="1" applyFont="1" applyFill="1" applyBorder="1" applyAlignment="1">
      <alignment horizontal="center" vertical="center" wrapText="1"/>
    </xf>
    <xf numFmtId="228" fontId="13" fillId="78" borderId="55" xfId="408" applyNumberFormat="1" applyFont="1" applyFill="1" applyBorder="1" applyAlignment="1">
      <alignment horizontal="center" vertical="center" wrapText="1"/>
    </xf>
    <xf numFmtId="228" fontId="13" fillId="0" borderId="39" xfId="408" applyNumberFormat="1" applyFont="1" applyFill="1" applyBorder="1" applyAlignment="1">
      <alignment horizontal="center" vertical="center" wrapText="1"/>
    </xf>
    <xf numFmtId="228" fontId="13" fillId="0" borderId="128" xfId="408" applyNumberFormat="1" applyFont="1" applyFill="1" applyBorder="1" applyAlignment="1">
      <alignment horizontal="center" vertical="center" wrapText="1"/>
    </xf>
    <xf numFmtId="228" fontId="13" fillId="0" borderId="55" xfId="408" applyNumberFormat="1" applyFont="1" applyFill="1" applyBorder="1" applyAlignment="1">
      <alignment horizontal="center" vertical="center" wrapText="1"/>
    </xf>
    <xf numFmtId="2" fontId="13" fillId="0" borderId="0" xfId="408" applyNumberFormat="1" applyFont="1" applyFill="1" applyAlignment="1">
      <alignment horizontal="center" vertical="center" wrapText="1"/>
    </xf>
    <xf numFmtId="49" fontId="13" fillId="59" borderId="0" xfId="408" applyNumberFormat="1" applyFont="1" applyFill="1" applyAlignment="1">
      <alignment horizontal="center" vertical="center" wrapText="1"/>
    </xf>
    <xf numFmtId="0" fontId="13" fillId="65" borderId="33" xfId="408" applyFont="1" applyFill="1" applyBorder="1" applyAlignment="1">
      <alignment horizontal="center" vertical="center" wrapText="1"/>
    </xf>
    <xf numFmtId="0" fontId="13" fillId="65" borderId="34" xfId="408" applyFont="1" applyFill="1" applyBorder="1" applyAlignment="1">
      <alignment horizontal="center" vertical="center" wrapText="1"/>
    </xf>
    <xf numFmtId="0" fontId="13" fillId="65" borderId="35" xfId="408" applyFont="1" applyFill="1" applyBorder="1" applyAlignment="1">
      <alignment horizontal="center" vertical="center" wrapText="1"/>
    </xf>
    <xf numFmtId="0" fontId="13" fillId="65" borderId="36" xfId="408" applyFont="1" applyFill="1" applyBorder="1" applyAlignment="1">
      <alignment horizontal="center" vertical="center" wrapText="1"/>
    </xf>
    <xf numFmtId="0" fontId="13" fillId="73" borderId="38" xfId="408" applyFont="1" applyFill="1" applyBorder="1" applyAlignment="1">
      <alignment horizontal="center" vertical="center" wrapText="1"/>
    </xf>
    <xf numFmtId="0" fontId="13" fillId="73" borderId="63" xfId="408" applyFont="1" applyFill="1" applyBorder="1" applyAlignment="1">
      <alignment horizontal="center" vertical="center" wrapText="1"/>
    </xf>
    <xf numFmtId="0" fontId="7" fillId="73" borderId="38" xfId="408" applyFont="1" applyFill="1" applyBorder="1" applyAlignment="1">
      <alignment horizontal="center" vertical="center" wrapText="1"/>
    </xf>
    <xf numFmtId="0" fontId="7" fillId="73" borderId="63" xfId="408" applyFont="1" applyFill="1" applyBorder="1" applyAlignment="1">
      <alignment horizontal="center" vertical="center" wrapText="1"/>
    </xf>
    <xf numFmtId="0" fontId="13" fillId="73" borderId="16" xfId="408" applyFont="1" applyFill="1" applyBorder="1" applyAlignment="1">
      <alignment horizontal="center" vertical="center" wrapText="1"/>
    </xf>
    <xf numFmtId="0" fontId="13" fillId="73" borderId="64" xfId="408" applyFont="1" applyFill="1" applyBorder="1" applyAlignment="1">
      <alignment horizontal="center" vertical="center" wrapText="1"/>
    </xf>
    <xf numFmtId="14" fontId="13" fillId="73" borderId="39" xfId="408" applyNumberFormat="1" applyFont="1" applyFill="1" applyBorder="1" applyAlignment="1">
      <alignment horizontal="center" vertical="center" wrapText="1"/>
    </xf>
    <xf numFmtId="14" fontId="13" fillId="73" borderId="44" xfId="408" applyNumberFormat="1" applyFont="1" applyFill="1" applyBorder="1" applyAlignment="1">
      <alignment horizontal="center" vertical="center" wrapText="1"/>
    </xf>
    <xf numFmtId="0" fontId="7" fillId="73" borderId="40" xfId="408" applyFont="1" applyFill="1" applyBorder="1" applyAlignment="1">
      <alignment horizontal="center" vertical="center" wrapText="1"/>
    </xf>
    <xf numFmtId="0" fontId="7" fillId="73" borderId="27" xfId="408" applyFont="1" applyFill="1" applyBorder="1" applyAlignment="1">
      <alignment horizontal="center" vertical="center" wrapText="1"/>
    </xf>
    <xf numFmtId="0" fontId="7" fillId="73" borderId="41" xfId="408" applyFont="1" applyFill="1" applyBorder="1" applyAlignment="1">
      <alignment horizontal="justify" vertical="center" wrapText="1"/>
    </xf>
    <xf numFmtId="0" fontId="7" fillId="73" borderId="62" xfId="408" applyFont="1" applyFill="1" applyBorder="1" applyAlignment="1">
      <alignment horizontal="justify" vertical="center" wrapText="1"/>
    </xf>
    <xf numFmtId="0" fontId="7" fillId="73" borderId="42" xfId="408" applyFont="1" applyFill="1" applyBorder="1" applyAlignment="1">
      <alignment horizontal="justify" vertical="center" wrapText="1"/>
    </xf>
    <xf numFmtId="0" fontId="7" fillId="73" borderId="45" xfId="408" applyFont="1" applyFill="1" applyBorder="1" applyAlignment="1">
      <alignment horizontal="justify" vertical="center" wrapText="1"/>
    </xf>
    <xf numFmtId="0" fontId="7" fillId="73" borderId="65" xfId="408" applyFont="1" applyFill="1" applyBorder="1" applyAlignment="1">
      <alignment horizontal="justify" vertical="center" wrapText="1"/>
    </xf>
    <xf numFmtId="0" fontId="7" fillId="73" borderId="46" xfId="408" applyFont="1" applyFill="1" applyBorder="1" applyAlignment="1">
      <alignment horizontal="justify" vertical="center" wrapText="1"/>
    </xf>
    <xf numFmtId="0" fontId="7" fillId="73" borderId="43" xfId="408" applyFont="1" applyFill="1" applyBorder="1" applyAlignment="1">
      <alignment horizontal="justify" vertical="center" wrapText="1"/>
    </xf>
    <xf numFmtId="0" fontId="7" fillId="73" borderId="47" xfId="408" applyFont="1" applyFill="1" applyBorder="1" applyAlignment="1">
      <alignment horizontal="justify" vertical="center" wrapText="1"/>
    </xf>
    <xf numFmtId="4" fontId="7" fillId="73" borderId="39" xfId="408" applyNumberFormat="1" applyFont="1" applyFill="1" applyBorder="1" applyAlignment="1">
      <alignment horizontal="center" vertical="center" wrapText="1"/>
    </xf>
    <xf numFmtId="4" fontId="7" fillId="73" borderId="44" xfId="408" applyNumberFormat="1" applyFont="1" applyFill="1" applyBorder="1" applyAlignment="1">
      <alignment horizontal="center" vertical="center" wrapText="1"/>
    </xf>
    <xf numFmtId="9" fontId="7" fillId="76" borderId="92" xfId="408" applyNumberFormat="1" applyFont="1" applyFill="1" applyBorder="1" applyAlignment="1">
      <alignment horizontal="center" vertical="center" wrapText="1"/>
    </xf>
    <xf numFmtId="14" fontId="7" fillId="76" borderId="92" xfId="408" applyNumberFormat="1" applyFont="1" applyFill="1" applyBorder="1" applyAlignment="1">
      <alignment horizontal="center" vertical="center" wrapText="1"/>
    </xf>
    <xf numFmtId="0" fontId="7" fillId="0" borderId="92" xfId="408" applyNumberFormat="1" applyFont="1" applyBorder="1" applyAlignment="1">
      <alignment horizontal="center" vertical="center" wrapText="1"/>
    </xf>
    <xf numFmtId="0" fontId="7" fillId="76" borderId="92" xfId="408" applyFont="1" applyFill="1" applyBorder="1" applyAlignment="1">
      <alignment horizontal="center" vertical="center"/>
    </xf>
    <xf numFmtId="0" fontId="14" fillId="0" borderId="50" xfId="408" applyFont="1" applyFill="1" applyBorder="1" applyAlignment="1">
      <alignment horizontal="center" vertical="center" wrapText="1"/>
    </xf>
    <xf numFmtId="0" fontId="14" fillId="0" borderId="35" xfId="408" applyFont="1" applyFill="1" applyBorder="1" applyAlignment="1">
      <alignment horizontal="center" vertical="center" wrapText="1"/>
    </xf>
    <xf numFmtId="0" fontId="7" fillId="76" borderId="22" xfId="408" applyFont="1" applyFill="1" applyBorder="1" applyAlignment="1">
      <alignment horizontal="center" vertical="center"/>
    </xf>
    <xf numFmtId="0" fontId="53" fillId="76" borderId="22" xfId="408" applyFont="1" applyFill="1" applyBorder="1" applyAlignment="1">
      <alignment horizontal="center" vertical="center" wrapText="1"/>
    </xf>
    <xf numFmtId="0" fontId="53" fillId="76" borderId="61" xfId="408" applyFont="1" applyFill="1" applyBorder="1" applyAlignment="1">
      <alignment horizontal="center" vertical="center" wrapText="1"/>
    </xf>
    <xf numFmtId="0" fontId="53" fillId="76" borderId="69" xfId="408" applyFont="1" applyFill="1" applyBorder="1" applyAlignment="1">
      <alignment horizontal="center" vertical="center" wrapText="1"/>
    </xf>
    <xf numFmtId="0" fontId="7" fillId="73" borderId="123" xfId="408" applyFont="1" applyFill="1" applyBorder="1" applyAlignment="1">
      <alignment horizontal="center" vertical="center" wrapText="1"/>
    </xf>
    <xf numFmtId="0" fontId="7" fillId="73" borderId="124" xfId="408" applyFont="1" applyFill="1" applyBorder="1" applyAlignment="1">
      <alignment horizontal="center" vertical="center" wrapText="1"/>
    </xf>
    <xf numFmtId="0" fontId="7" fillId="73" borderId="125" xfId="408" applyFont="1" applyFill="1" applyBorder="1" applyAlignment="1">
      <alignment horizontal="center" vertical="center" wrapText="1"/>
    </xf>
    <xf numFmtId="0" fontId="7" fillId="73" borderId="126" xfId="408" applyFont="1" applyFill="1" applyBorder="1" applyAlignment="1">
      <alignment horizontal="center" vertical="center" wrapText="1"/>
    </xf>
    <xf numFmtId="9" fontId="13" fillId="76" borderId="22" xfId="408" applyNumberFormat="1" applyFont="1" applyFill="1" applyBorder="1" applyAlignment="1">
      <alignment horizontal="center" vertical="center" wrapText="1"/>
    </xf>
    <xf numFmtId="9" fontId="13" fillId="76" borderId="61" xfId="408" applyNumberFormat="1" applyFont="1" applyFill="1" applyBorder="1" applyAlignment="1">
      <alignment horizontal="center" vertical="center" wrapText="1"/>
    </xf>
    <xf numFmtId="9" fontId="13" fillId="76" borderId="68" xfId="408" applyNumberFormat="1" applyFont="1" applyFill="1" applyBorder="1" applyAlignment="1">
      <alignment horizontal="center" vertical="center" wrapText="1"/>
    </xf>
    <xf numFmtId="4" fontId="66" fillId="73" borderId="42" xfId="408" applyNumberFormat="1" applyFont="1" applyFill="1" applyBorder="1" applyAlignment="1">
      <alignment horizontal="center" vertical="center" wrapText="1"/>
    </xf>
    <xf numFmtId="4" fontId="66" fillId="73" borderId="122" xfId="408" applyNumberFormat="1" applyFont="1" applyFill="1" applyBorder="1" applyAlignment="1">
      <alignment horizontal="center" vertical="center" wrapText="1"/>
    </xf>
    <xf numFmtId="0" fontId="13" fillId="65" borderId="50" xfId="408" applyFont="1" applyFill="1" applyBorder="1" applyAlignment="1">
      <alignment horizontal="center" vertical="center" wrapText="1"/>
    </xf>
    <xf numFmtId="4" fontId="7" fillId="73" borderId="52" xfId="408" applyNumberFormat="1" applyFont="1" applyFill="1" applyBorder="1" applyAlignment="1">
      <alignment horizontal="center" vertical="center" wrapText="1"/>
    </xf>
    <xf numFmtId="4" fontId="7" fillId="73" borderId="26" xfId="408" applyNumberFormat="1" applyFont="1" applyFill="1" applyBorder="1" applyAlignment="1">
      <alignment horizontal="center" vertical="center" wrapText="1"/>
    </xf>
    <xf numFmtId="0" fontId="74" fillId="0" borderId="97" xfId="855" applyFont="1" applyFill="1" applyBorder="1" applyAlignment="1">
      <alignment horizontal="left"/>
    </xf>
    <xf numFmtId="0" fontId="74" fillId="0" borderId="98" xfId="855" applyFont="1" applyFill="1" applyBorder="1" applyAlignment="1">
      <alignment horizontal="left"/>
    </xf>
    <xf numFmtId="0" fontId="74" fillId="0" borderId="80" xfId="855" applyFont="1" applyFill="1" applyBorder="1" applyAlignment="1">
      <alignment horizontal="left"/>
    </xf>
    <xf numFmtId="0" fontId="74" fillId="0" borderId="111" xfId="855" applyFont="1" applyFill="1" applyBorder="1" applyAlignment="1">
      <alignment horizontal="left"/>
    </xf>
    <xf numFmtId="0" fontId="74" fillId="0" borderId="112" xfId="855" applyFont="1" applyFill="1" applyBorder="1" applyAlignment="1">
      <alignment horizontal="left"/>
    </xf>
    <xf numFmtId="0" fontId="74" fillId="0" borderId="113" xfId="855" applyFont="1" applyFill="1" applyBorder="1" applyAlignment="1">
      <alignment horizontal="left"/>
    </xf>
    <xf numFmtId="0" fontId="58" fillId="0" borderId="97" xfId="855" applyFont="1" applyFill="1" applyBorder="1" applyAlignment="1">
      <alignment horizontal="left"/>
    </xf>
    <xf numFmtId="0" fontId="58" fillId="0" borderId="98" xfId="855" applyFont="1" applyFill="1" applyBorder="1" applyAlignment="1">
      <alignment horizontal="left"/>
    </xf>
    <xf numFmtId="0" fontId="58" fillId="0" borderId="80" xfId="855" applyFont="1" applyFill="1" applyBorder="1" applyAlignment="1">
      <alignment horizontal="left"/>
    </xf>
    <xf numFmtId="0" fontId="58" fillId="0" borderId="85" xfId="855" applyFont="1" applyFill="1" applyBorder="1" applyAlignment="1">
      <alignment horizontal="center"/>
    </xf>
    <xf numFmtId="0" fontId="58" fillId="0" borderId="80" xfId="855" applyFont="1" applyFill="1" applyBorder="1" applyAlignment="1">
      <alignment horizontal="center"/>
    </xf>
    <xf numFmtId="230" fontId="58" fillId="0" borderId="85" xfId="1106" applyNumberFormat="1" applyFont="1" applyFill="1" applyBorder="1" applyAlignment="1">
      <alignment horizontal="center" vertical="center" wrapText="1"/>
    </xf>
    <xf numFmtId="230" fontId="58" fillId="0" borderId="80" xfId="1106" applyNumberFormat="1" applyFont="1" applyFill="1" applyBorder="1" applyAlignment="1">
      <alignment horizontal="center" vertical="center" wrapText="1"/>
    </xf>
    <xf numFmtId="230" fontId="58" fillId="0" borderId="100" xfId="1106" applyNumberFormat="1" applyFont="1" applyFill="1" applyBorder="1" applyAlignment="1">
      <alignment horizontal="center" vertical="center" wrapText="1"/>
    </xf>
    <xf numFmtId="230" fontId="58" fillId="0" borderId="101" xfId="1106" applyNumberFormat="1" applyFont="1" applyFill="1" applyBorder="1" applyAlignment="1">
      <alignment horizontal="center" vertical="center" wrapText="1"/>
    </xf>
    <xf numFmtId="0" fontId="74" fillId="0" borderId="102" xfId="855" applyFont="1" applyFill="1" applyBorder="1" applyAlignment="1">
      <alignment horizontal="left" vertical="center"/>
    </xf>
    <xf numFmtId="0" fontId="74" fillId="0" borderId="103" xfId="855" applyFont="1" applyFill="1" applyBorder="1" applyAlignment="1">
      <alignment horizontal="left" vertical="center"/>
    </xf>
    <xf numFmtId="0" fontId="74" fillId="0" borderId="104" xfId="855" applyFont="1" applyFill="1" applyBorder="1" applyAlignment="1">
      <alignment horizontal="left" vertical="center"/>
    </xf>
    <xf numFmtId="0" fontId="75" fillId="63" borderId="106" xfId="855" applyFont="1" applyFill="1" applyBorder="1" applyAlignment="1">
      <alignment horizontal="center" vertical="center"/>
    </xf>
    <xf numFmtId="0" fontId="75" fillId="63" borderId="107" xfId="855" applyFont="1" applyFill="1" applyBorder="1" applyAlignment="1">
      <alignment horizontal="center" vertical="center"/>
    </xf>
    <xf numFmtId="0" fontId="75" fillId="63" borderId="108" xfId="855" applyFont="1" applyFill="1" applyBorder="1" applyAlignment="1">
      <alignment horizontal="center" vertical="center"/>
    </xf>
    <xf numFmtId="0" fontId="74" fillId="0" borderId="109" xfId="855" applyFont="1" applyFill="1" applyBorder="1" applyAlignment="1">
      <alignment horizontal="left"/>
    </xf>
    <xf numFmtId="0" fontId="74" fillId="0" borderId="110" xfId="855" applyFont="1" applyFill="1" applyBorder="1" applyAlignment="1">
      <alignment horizontal="left"/>
    </xf>
    <xf numFmtId="0" fontId="74" fillId="0" borderId="83" xfId="855" applyFont="1" applyFill="1" applyBorder="1" applyAlignment="1">
      <alignment horizontal="left"/>
    </xf>
    <xf numFmtId="226" fontId="58" fillId="0" borderId="24" xfId="1106" applyNumberFormat="1" applyFont="1" applyFill="1" applyBorder="1" applyAlignment="1">
      <alignment horizontal="center" vertical="center" wrapText="1"/>
    </xf>
    <xf numFmtId="226" fontId="58" fillId="0" borderId="117" xfId="1106" applyNumberFormat="1" applyFont="1" applyFill="1" applyBorder="1" applyAlignment="1">
      <alignment horizontal="center" vertical="center" wrapText="1"/>
    </xf>
    <xf numFmtId="0" fontId="74" fillId="0" borderId="86" xfId="855" applyFont="1" applyFill="1" applyBorder="1" applyAlignment="1">
      <alignment horizontal="left" vertical="center"/>
    </xf>
    <xf numFmtId="0" fontId="74" fillId="0" borderId="87" xfId="855" applyFont="1" applyFill="1" applyBorder="1" applyAlignment="1">
      <alignment horizontal="left" vertical="center"/>
    </xf>
    <xf numFmtId="0" fontId="74" fillId="0" borderId="88" xfId="855" applyFont="1" applyFill="1" applyBorder="1" applyAlignment="1">
      <alignment horizontal="left" vertical="center"/>
    </xf>
    <xf numFmtId="0" fontId="75" fillId="63" borderId="86" xfId="855" applyFont="1" applyFill="1" applyBorder="1" applyAlignment="1">
      <alignment horizontal="center" vertical="center"/>
    </xf>
    <xf numFmtId="0" fontId="75" fillId="63" borderId="87" xfId="855" applyFont="1" applyFill="1" applyBorder="1" applyAlignment="1">
      <alignment horizontal="center" vertical="center"/>
    </xf>
    <xf numFmtId="0" fontId="75" fillId="63" borderId="90" xfId="855" applyFont="1" applyFill="1" applyBorder="1" applyAlignment="1">
      <alignment horizontal="center" vertical="center"/>
    </xf>
    <xf numFmtId="0" fontId="74" fillId="0" borderId="86" xfId="855" applyFont="1" applyFill="1" applyBorder="1" applyAlignment="1">
      <alignment horizontal="center" vertical="center"/>
    </xf>
    <xf numFmtId="0" fontId="74" fillId="0" borderId="87" xfId="855" applyFont="1" applyFill="1" applyBorder="1" applyAlignment="1">
      <alignment horizontal="center" vertical="center"/>
    </xf>
    <xf numFmtId="0" fontId="74" fillId="0" borderId="88" xfId="855" applyFont="1" applyFill="1" applyBorder="1" applyAlignment="1">
      <alignment horizontal="center" vertical="center"/>
    </xf>
    <xf numFmtId="0" fontId="74" fillId="0" borderId="93" xfId="855" applyFont="1" applyFill="1" applyBorder="1" applyAlignment="1">
      <alignment horizontal="center" vertical="center"/>
    </xf>
    <xf numFmtId="0" fontId="58" fillId="0" borderId="97" xfId="855" applyFont="1" applyFill="1" applyBorder="1" applyAlignment="1">
      <alignment horizontal="left" wrapText="1"/>
    </xf>
    <xf numFmtId="0" fontId="58" fillId="0" borderId="98" xfId="855" applyFont="1" applyFill="1" applyBorder="1" applyAlignment="1">
      <alignment horizontal="left" wrapText="1"/>
    </xf>
    <xf numFmtId="0" fontId="58" fillId="0" borderId="80" xfId="855" applyFont="1" applyFill="1" applyBorder="1" applyAlignment="1">
      <alignment horizontal="left" wrapText="1"/>
    </xf>
    <xf numFmtId="0" fontId="58" fillId="0" borderId="85" xfId="855" applyFont="1" applyFill="1" applyBorder="1" applyAlignment="1">
      <alignment horizontal="center" vertical="center"/>
    </xf>
    <xf numFmtId="0" fontId="58" fillId="0" borderId="80" xfId="855" applyFont="1" applyFill="1" applyBorder="1" applyAlignment="1">
      <alignment horizontal="center" vertical="center"/>
    </xf>
    <xf numFmtId="226" fontId="58" fillId="0" borderId="85" xfId="1107" applyNumberFormat="1" applyFont="1" applyFill="1" applyBorder="1" applyAlignment="1">
      <alignment horizontal="center" vertical="center" wrapText="1"/>
    </xf>
    <xf numFmtId="226" fontId="58" fillId="0" borderId="80" xfId="1107" applyNumberFormat="1" applyFont="1" applyFill="1" applyBorder="1" applyAlignment="1">
      <alignment horizontal="center" vertical="center" wrapText="1"/>
    </xf>
    <xf numFmtId="0" fontId="74" fillId="0" borderId="93" xfId="855" applyFont="1" applyFill="1" applyBorder="1" applyAlignment="1">
      <alignment horizontal="center" vertical="center" wrapText="1"/>
    </xf>
    <xf numFmtId="0" fontId="74" fillId="0" borderId="88" xfId="855" applyFont="1" applyFill="1" applyBorder="1" applyAlignment="1">
      <alignment horizontal="center" vertical="center" wrapText="1"/>
    </xf>
    <xf numFmtId="226" fontId="58" fillId="0" borderId="82" xfId="1106" applyNumberFormat="1" applyFont="1" applyFill="1" applyBorder="1" applyAlignment="1">
      <alignment horizontal="center" vertical="center" wrapText="1"/>
    </xf>
    <xf numFmtId="226" fontId="58" fillId="0" borderId="83" xfId="1106" applyNumberFormat="1" applyFont="1" applyFill="1" applyBorder="1" applyAlignment="1">
      <alignment horizontal="center" vertical="center" wrapText="1"/>
    </xf>
    <xf numFmtId="226" fontId="58" fillId="0" borderId="85" xfId="1106" applyNumberFormat="1" applyFont="1" applyFill="1" applyBorder="1" applyAlignment="1">
      <alignment horizontal="center" vertical="center" wrapText="1"/>
    </xf>
    <xf numFmtId="226" fontId="58" fillId="0" borderId="80" xfId="1106" applyNumberFormat="1" applyFont="1" applyFill="1" applyBorder="1" applyAlignment="1">
      <alignment horizontal="center" vertical="center" wrapText="1"/>
    </xf>
    <xf numFmtId="0" fontId="74" fillId="0" borderId="74" xfId="855" applyFont="1" applyFill="1" applyBorder="1" applyAlignment="1">
      <alignment horizontal="center" vertical="center"/>
    </xf>
    <xf numFmtId="0" fontId="74" fillId="0" borderId="75" xfId="855" applyFont="1" applyFill="1" applyBorder="1" applyAlignment="1">
      <alignment horizontal="center" vertical="center"/>
    </xf>
    <xf numFmtId="226" fontId="58" fillId="0" borderId="82" xfId="1107" applyNumberFormat="1" applyFont="1" applyFill="1" applyBorder="1" applyAlignment="1">
      <alignment horizontal="center" vertical="center" wrapText="1"/>
    </xf>
    <xf numFmtId="226" fontId="58" fillId="0" borderId="83" xfId="1107" applyNumberFormat="1" applyFont="1" applyFill="1" applyBorder="1" applyAlignment="1">
      <alignment horizontal="center" vertical="center" wrapText="1"/>
    </xf>
    <xf numFmtId="0" fontId="13" fillId="74" borderId="0" xfId="524" applyFont="1" applyFill="1" applyAlignment="1">
      <alignment horizontal="center" vertical="center" wrapText="1"/>
    </xf>
    <xf numFmtId="0" fontId="7" fillId="74" borderId="0" xfId="524" applyFont="1" applyFill="1" applyAlignment="1">
      <alignment horizontal="center" vertical="center" wrapText="1"/>
    </xf>
    <xf numFmtId="0" fontId="72" fillId="63" borderId="70" xfId="408" applyFont="1" applyFill="1" applyBorder="1" applyAlignment="1">
      <alignment horizontal="center" vertical="center" wrapText="1"/>
    </xf>
    <xf numFmtId="0" fontId="72" fillId="63" borderId="71" xfId="408" applyFont="1" applyFill="1" applyBorder="1" applyAlignment="1">
      <alignment horizontal="center" vertical="center" wrapText="1"/>
    </xf>
    <xf numFmtId="0" fontId="72" fillId="63" borderId="72" xfId="408" applyFont="1" applyFill="1" applyBorder="1" applyAlignment="1">
      <alignment horizontal="center" vertical="center" wrapText="1"/>
    </xf>
    <xf numFmtId="0" fontId="73" fillId="63" borderId="70" xfId="408" applyFont="1" applyFill="1" applyBorder="1" applyAlignment="1">
      <alignment horizontal="center" vertical="center" wrapText="1"/>
    </xf>
    <xf numFmtId="0" fontId="73" fillId="63" borderId="71" xfId="408" applyFont="1" applyFill="1" applyBorder="1" applyAlignment="1">
      <alignment horizontal="center" vertical="center" wrapText="1"/>
    </xf>
    <xf numFmtId="0" fontId="73" fillId="63" borderId="72" xfId="408" applyFont="1" applyFill="1" applyBorder="1" applyAlignment="1">
      <alignment horizontal="center" vertical="center" wrapText="1"/>
    </xf>
    <xf numFmtId="226" fontId="58" fillId="60" borderId="85" xfId="1106" applyNumberFormat="1" applyFont="1" applyFill="1" applyBorder="1" applyAlignment="1">
      <alignment horizontal="center" vertical="center" wrapText="1"/>
    </xf>
    <xf numFmtId="226" fontId="58" fillId="60" borderId="80" xfId="1106" applyNumberFormat="1" applyFont="1" applyFill="1" applyBorder="1" applyAlignment="1">
      <alignment horizontal="center" vertical="center" wrapText="1"/>
    </xf>
    <xf numFmtId="226" fontId="58" fillId="60" borderId="24" xfId="1106" applyNumberFormat="1" applyFont="1" applyFill="1" applyBorder="1" applyAlignment="1">
      <alignment horizontal="center" vertical="center" wrapText="1"/>
    </xf>
    <xf numFmtId="226" fontId="58" fillId="60" borderId="117" xfId="1106" applyNumberFormat="1" applyFont="1" applyFill="1" applyBorder="1" applyAlignment="1">
      <alignment horizontal="center" vertical="center" wrapText="1"/>
    </xf>
    <xf numFmtId="226" fontId="58" fillId="60" borderId="82" xfId="1107" applyNumberFormat="1" applyFont="1" applyFill="1" applyBorder="1" applyAlignment="1">
      <alignment horizontal="center" vertical="center" wrapText="1"/>
    </xf>
    <xf numFmtId="226" fontId="58" fillId="60" borderId="83" xfId="1107" applyNumberFormat="1" applyFont="1" applyFill="1" applyBorder="1" applyAlignment="1">
      <alignment horizontal="center" vertical="center" wrapText="1"/>
    </xf>
    <xf numFmtId="226" fontId="58" fillId="60" borderId="85" xfId="1107" applyNumberFormat="1" applyFont="1" applyFill="1" applyBorder="1" applyAlignment="1">
      <alignment horizontal="center" vertical="center" wrapText="1"/>
    </xf>
    <xf numFmtId="226" fontId="58" fillId="60" borderId="80" xfId="1107" applyNumberFormat="1" applyFont="1" applyFill="1" applyBorder="1" applyAlignment="1">
      <alignment horizontal="center" vertical="center" wrapText="1"/>
    </xf>
    <xf numFmtId="0" fontId="58" fillId="60" borderId="85" xfId="855" applyFont="1" applyFill="1" applyBorder="1" applyAlignment="1">
      <alignment horizontal="center"/>
    </xf>
    <xf numFmtId="0" fontId="58" fillId="60" borderId="80" xfId="855" applyFont="1" applyFill="1" applyBorder="1" applyAlignment="1">
      <alignment horizontal="center"/>
    </xf>
    <xf numFmtId="0" fontId="74" fillId="0" borderId="58" xfId="855" applyFont="1" applyFill="1" applyBorder="1" applyAlignment="1">
      <alignment horizontal="center" vertical="center" wrapText="1"/>
    </xf>
    <xf numFmtId="0" fontId="74" fillId="0" borderId="20" xfId="855" applyFont="1" applyFill="1" applyBorder="1" applyAlignment="1">
      <alignment horizontal="center" vertical="center" wrapText="1"/>
    </xf>
    <xf numFmtId="230" fontId="58" fillId="0" borderId="82" xfId="1106" applyNumberFormat="1" applyFont="1" applyFill="1" applyBorder="1" applyAlignment="1">
      <alignment horizontal="center" vertical="center" wrapText="1"/>
    </xf>
    <xf numFmtId="230" fontId="58" fillId="0" borderId="83" xfId="1106" applyNumberFormat="1" applyFont="1" applyFill="1" applyBorder="1" applyAlignment="1">
      <alignment horizontal="center" vertical="center" wrapText="1"/>
    </xf>
    <xf numFmtId="2" fontId="32" fillId="0" borderId="0" xfId="524" applyNumberFormat="1" applyFont="1" applyAlignment="1">
      <alignment horizontal="center" vertical="center" wrapText="1"/>
    </xf>
    <xf numFmtId="0" fontId="32" fillId="0" borderId="0" xfId="524" applyFont="1" applyAlignment="1">
      <alignment horizontal="center" vertical="center" wrapText="1"/>
    </xf>
    <xf numFmtId="0" fontId="0" fillId="0" borderId="92" xfId="0" applyBorder="1" applyAlignment="1">
      <alignment horizontal="center"/>
    </xf>
    <xf numFmtId="0" fontId="13" fillId="0" borderId="92" xfId="0" applyFont="1" applyBorder="1" applyAlignment="1">
      <alignment horizontal="center"/>
    </xf>
    <xf numFmtId="10" fontId="0" fillId="0" borderId="92" xfId="0" applyNumberFormat="1" applyBorder="1" applyAlignment="1">
      <alignment horizontal="center"/>
    </xf>
    <xf numFmtId="228" fontId="13" fillId="78" borderId="66" xfId="408" applyNumberFormat="1" applyFont="1" applyFill="1" applyBorder="1" applyAlignment="1">
      <alignment horizontal="center" vertical="center" wrapText="1"/>
    </xf>
    <xf numFmtId="0" fontId="78" fillId="0" borderId="0" xfId="0" applyFont="1" applyAlignment="1">
      <alignment horizontal="center"/>
    </xf>
    <xf numFmtId="0" fontId="13" fillId="0" borderId="0" xfId="0" applyFont="1" applyFill="1" applyAlignment="1">
      <alignment horizontal="center" vertical="center" wrapText="1"/>
    </xf>
    <xf numFmtId="0" fontId="13" fillId="0" borderId="0" xfId="0" applyFont="1" applyFill="1" applyAlignment="1">
      <alignment horizontal="center"/>
    </xf>
    <xf numFmtId="0" fontId="78" fillId="0" borderId="0" xfId="0" applyFont="1" applyFill="1" applyAlignment="1">
      <alignment horizontal="center" vertical="center" wrapText="1"/>
    </xf>
    <xf numFmtId="0" fontId="78" fillId="0" borderId="0" xfId="0" applyFont="1" applyFill="1" applyAlignment="1">
      <alignment horizontal="center" vertical="center"/>
    </xf>
    <xf numFmtId="0" fontId="13" fillId="0" borderId="0" xfId="0" applyNumberFormat="1" applyFont="1" applyFill="1"/>
    <xf numFmtId="0" fontId="13" fillId="0" borderId="0" xfId="0" applyFont="1" applyFill="1"/>
    <xf numFmtId="0" fontId="13" fillId="0" borderId="0" xfId="0" applyNumberFormat="1" applyFont="1" applyFill="1" applyAlignment="1">
      <alignment horizontal="center" wrapText="1"/>
    </xf>
    <xf numFmtId="0" fontId="13" fillId="0" borderId="0" xfId="0" applyNumberFormat="1" applyFont="1" applyFill="1" applyAlignment="1">
      <alignment horizontal="center"/>
    </xf>
    <xf numFmtId="0" fontId="0" fillId="0" borderId="0" xfId="0" applyFill="1"/>
    <xf numFmtId="2" fontId="13" fillId="0" borderId="0" xfId="0" applyNumberFormat="1" applyFont="1" applyFill="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wrapText="1"/>
    </xf>
    <xf numFmtId="0" fontId="79" fillId="79" borderId="41" xfId="0" applyFont="1" applyFill="1" applyBorder="1" applyAlignment="1">
      <alignment horizontal="center" vertical="center" wrapText="1"/>
    </xf>
    <xf numFmtId="0" fontId="79" fillId="79" borderId="40" xfId="0" applyFont="1" applyFill="1" applyBorder="1" applyAlignment="1">
      <alignment horizontal="center" vertical="center" wrapText="1"/>
    </xf>
    <xf numFmtId="0" fontId="79" fillId="79" borderId="62" xfId="0" applyFont="1" applyFill="1" applyBorder="1" applyAlignment="1">
      <alignment horizontal="center" vertical="center" wrapText="1"/>
    </xf>
    <xf numFmtId="0" fontId="13" fillId="60" borderId="123" xfId="0" applyFont="1" applyFill="1" applyBorder="1" applyAlignment="1">
      <alignment horizontal="center" vertical="center"/>
    </xf>
    <xf numFmtId="0" fontId="78" fillId="60" borderId="38" xfId="0" applyFont="1" applyFill="1" applyBorder="1" applyAlignment="1">
      <alignment horizontal="center" vertical="center" wrapText="1"/>
    </xf>
    <xf numFmtId="0" fontId="13" fillId="60" borderId="129" xfId="0" applyNumberFormat="1" applyFont="1" applyFill="1" applyBorder="1" applyAlignment="1">
      <alignment horizontal="center" vertical="center" wrapText="1"/>
    </xf>
    <xf numFmtId="0" fontId="13" fillId="60" borderId="130" xfId="0" applyFont="1" applyFill="1" applyBorder="1" applyAlignment="1">
      <alignment horizontal="center" vertical="center"/>
    </xf>
    <xf numFmtId="0" fontId="78" fillId="60" borderId="131" xfId="0" applyFont="1" applyFill="1" applyBorder="1" applyAlignment="1">
      <alignment horizontal="center" vertical="center" wrapText="1"/>
    </xf>
    <xf numFmtId="0" fontId="13" fillId="60" borderId="132" xfId="0" applyNumberFormat="1" applyFont="1" applyFill="1" applyBorder="1" applyAlignment="1">
      <alignment horizontal="center" vertical="center" wrapText="1"/>
    </xf>
    <xf numFmtId="0" fontId="13" fillId="60" borderId="131" xfId="0" applyFont="1" applyFill="1" applyBorder="1" applyAlignment="1">
      <alignment horizontal="center" vertical="center"/>
    </xf>
    <xf numFmtId="0" fontId="13" fillId="0" borderId="130" xfId="0" applyFont="1" applyFill="1" applyBorder="1" applyAlignment="1">
      <alignment horizontal="center" vertical="center"/>
    </xf>
    <xf numFmtId="0" fontId="78" fillId="0" borderId="131" xfId="0" applyFont="1" applyFill="1" applyBorder="1" applyAlignment="1">
      <alignment horizontal="center" vertical="center" wrapText="1"/>
    </xf>
    <xf numFmtId="0" fontId="13" fillId="0" borderId="132" xfId="0" applyNumberFormat="1" applyFont="1" applyFill="1" applyBorder="1" applyAlignment="1">
      <alignment horizontal="center" vertical="center" wrapText="1"/>
    </xf>
    <xf numFmtId="0" fontId="13" fillId="0" borderId="131" xfId="0" applyFont="1" applyFill="1" applyBorder="1" applyAlignment="1">
      <alignment horizontal="center" vertical="center"/>
    </xf>
    <xf numFmtId="0" fontId="78" fillId="62" borderId="131" xfId="0" applyFont="1" applyFill="1" applyBorder="1" applyAlignment="1">
      <alignment horizontal="center" vertical="center" wrapText="1"/>
    </xf>
    <xf numFmtId="0" fontId="13" fillId="62" borderId="132" xfId="0" applyNumberFormat="1" applyFont="1" applyFill="1" applyBorder="1" applyAlignment="1">
      <alignment horizontal="center" vertical="center" wrapText="1"/>
    </xf>
    <xf numFmtId="0" fontId="13" fillId="0" borderId="132" xfId="0" applyFont="1" applyFill="1" applyBorder="1" applyAlignment="1">
      <alignment horizontal="center" vertical="center"/>
    </xf>
    <xf numFmtId="0" fontId="13" fillId="62" borderId="131" xfId="0" applyFont="1" applyFill="1" applyBorder="1" applyAlignment="1">
      <alignment horizontal="center" wrapText="1"/>
    </xf>
    <xf numFmtId="0" fontId="13" fillId="62" borderId="132" xfId="0" applyFont="1" applyFill="1" applyBorder="1" applyAlignment="1">
      <alignment horizontal="center" vertical="center"/>
    </xf>
    <xf numFmtId="2" fontId="14" fillId="0" borderId="0" xfId="408" applyNumberFormat="1" applyFont="1" applyAlignment="1">
      <alignment horizontal="center" vertical="center" wrapText="1"/>
    </xf>
    <xf numFmtId="0" fontId="14" fillId="0" borderId="0" xfId="408" applyFont="1" applyAlignment="1">
      <alignment horizontal="center" vertical="center" wrapText="1"/>
    </xf>
    <xf numFmtId="0" fontId="15" fillId="0" borderId="0" xfId="408" applyFont="1" applyAlignment="1">
      <alignment vertical="center"/>
    </xf>
    <xf numFmtId="0" fontId="14" fillId="0" borderId="0" xfId="408" applyFont="1" applyAlignment="1">
      <alignment horizontal="center" vertical="center" wrapText="1"/>
    </xf>
    <xf numFmtId="2" fontId="14" fillId="0" borderId="0" xfId="408" applyNumberFormat="1" applyFont="1" applyAlignment="1">
      <alignment horizontal="center" vertical="center" wrapText="1"/>
    </xf>
    <xf numFmtId="0" fontId="14" fillId="0" borderId="0" xfId="408" applyFont="1" applyAlignment="1">
      <alignment horizontal="center" vertical="center"/>
    </xf>
    <xf numFmtId="0" fontId="14" fillId="0" borderId="0" xfId="408" applyFont="1" applyAlignment="1">
      <alignment vertical="center"/>
    </xf>
    <xf numFmtId="0" fontId="79" fillId="79" borderId="23" xfId="0" applyFont="1" applyFill="1" applyBorder="1" applyAlignment="1">
      <alignment horizontal="center" vertical="center" wrapText="1"/>
    </xf>
    <xf numFmtId="0" fontId="80" fillId="0" borderId="0" xfId="408" applyFont="1" applyFill="1" applyBorder="1" applyAlignment="1">
      <alignment vertical="center" wrapText="1"/>
    </xf>
    <xf numFmtId="0" fontId="15" fillId="0" borderId="0" xfId="408" applyFont="1" applyFill="1" applyAlignment="1">
      <alignment vertical="center"/>
    </xf>
    <xf numFmtId="0" fontId="14" fillId="0" borderId="0" xfId="408" applyFont="1" applyAlignment="1">
      <alignment horizontal="right" vertical="center"/>
    </xf>
    <xf numFmtId="182" fontId="14" fillId="0" borderId="23" xfId="397" applyNumberFormat="1" applyFont="1" applyFill="1" applyBorder="1" applyAlignment="1">
      <alignment vertical="center"/>
    </xf>
    <xf numFmtId="182" fontId="14" fillId="0" borderId="0" xfId="397" applyNumberFormat="1" applyFont="1" applyFill="1" applyBorder="1" applyAlignment="1">
      <alignment vertical="center"/>
    </xf>
    <xf numFmtId="182" fontId="15" fillId="62" borderId="133" xfId="397" applyNumberFormat="1" applyFont="1" applyFill="1" applyBorder="1" applyAlignment="1">
      <alignment vertical="center"/>
    </xf>
    <xf numFmtId="0" fontId="14" fillId="0" borderId="0" xfId="408" applyFont="1" applyAlignment="1">
      <alignment horizontal="right" vertical="center"/>
    </xf>
    <xf numFmtId="10" fontId="14" fillId="0" borderId="0" xfId="446" applyNumberFormat="1" applyFont="1" applyAlignment="1">
      <alignment horizontal="center" vertical="center"/>
    </xf>
    <xf numFmtId="0" fontId="79" fillId="79" borderId="33" xfId="0" applyFont="1" applyFill="1" applyBorder="1" applyAlignment="1">
      <alignment horizontal="center" vertical="center" wrapText="1"/>
    </xf>
    <xf numFmtId="0" fontId="79" fillId="79" borderId="35" xfId="0" applyFont="1" applyFill="1" applyBorder="1" applyAlignment="1">
      <alignment horizontal="center" vertical="center" wrapText="1"/>
    </xf>
    <xf numFmtId="0" fontId="79" fillId="79" borderId="39" xfId="0" applyFont="1" applyFill="1" applyBorder="1" applyAlignment="1">
      <alignment horizontal="center" vertical="center" wrapText="1"/>
    </xf>
    <xf numFmtId="0" fontId="80" fillId="80" borderId="35" xfId="408" applyFont="1" applyFill="1" applyBorder="1" applyAlignment="1">
      <alignment horizontal="center" vertical="center" wrapText="1"/>
    </xf>
    <xf numFmtId="0" fontId="80" fillId="0" borderId="0" xfId="408" applyFont="1" applyFill="1" applyBorder="1" applyAlignment="1">
      <alignment horizontal="center" vertical="center" wrapText="1"/>
    </xf>
    <xf numFmtId="0" fontId="15" fillId="0" borderId="0" xfId="408" applyFont="1" applyBorder="1" applyAlignment="1">
      <alignment vertical="center"/>
    </xf>
    <xf numFmtId="0" fontId="14" fillId="0" borderId="123" xfId="408" applyFont="1" applyBorder="1" applyAlignment="1">
      <alignment horizontal="center" vertical="center"/>
    </xf>
    <xf numFmtId="0" fontId="15" fillId="62" borderId="123" xfId="408" applyFont="1" applyFill="1" applyBorder="1" applyAlignment="1">
      <alignment horizontal="left" vertical="center" wrapText="1"/>
    </xf>
    <xf numFmtId="49" fontId="14" fillId="62" borderId="38" xfId="397" applyNumberFormat="1" applyFont="1" applyFill="1" applyBorder="1" applyAlignment="1">
      <alignment horizontal="center" vertical="center"/>
    </xf>
    <xf numFmtId="205" fontId="14" fillId="62" borderId="134" xfId="397" applyFont="1" applyFill="1" applyBorder="1" applyAlignment="1">
      <alignment horizontal="center" vertical="center"/>
    </xf>
    <xf numFmtId="232" fontId="14" fillId="62" borderId="38" xfId="446" applyNumberFormat="1" applyFont="1" applyFill="1" applyBorder="1" applyAlignment="1">
      <alignment horizontal="right" vertical="center"/>
    </xf>
    <xf numFmtId="9" fontId="14" fillId="62" borderId="134" xfId="446" applyFont="1" applyFill="1" applyBorder="1" applyAlignment="1">
      <alignment horizontal="center" vertical="center"/>
    </xf>
    <xf numFmtId="0" fontId="69" fillId="0" borderId="0" xfId="408" applyFont="1" applyBorder="1" applyAlignment="1">
      <alignment horizontal="left" vertical="center"/>
    </xf>
    <xf numFmtId="0" fontId="14" fillId="0" borderId="130" xfId="408" applyFont="1" applyBorder="1" applyAlignment="1">
      <alignment horizontal="center" vertical="center"/>
    </xf>
    <xf numFmtId="0" fontId="15" fillId="62" borderId="130" xfId="408" applyFont="1" applyFill="1" applyBorder="1" applyAlignment="1">
      <alignment horizontal="left" vertical="center" wrapText="1"/>
    </xf>
    <xf numFmtId="49" fontId="14" fillId="62" borderId="131" xfId="397" applyNumberFormat="1" applyFont="1" applyFill="1" applyBorder="1" applyAlignment="1">
      <alignment horizontal="center" vertical="center"/>
    </xf>
    <xf numFmtId="205" fontId="14" fillId="62" borderId="87" xfId="397" applyFont="1" applyFill="1" applyBorder="1" applyAlignment="1">
      <alignment horizontal="center" vertical="center"/>
    </xf>
    <xf numFmtId="232" fontId="14" fillId="62" borderId="131" xfId="446" applyNumberFormat="1" applyFont="1" applyFill="1" applyBorder="1" applyAlignment="1">
      <alignment horizontal="right" vertical="center"/>
    </xf>
    <xf numFmtId="9" fontId="14" fillId="62" borderId="87" xfId="446" applyFont="1" applyFill="1" applyBorder="1" applyAlignment="1">
      <alignment horizontal="center" vertical="center"/>
    </xf>
    <xf numFmtId="0" fontId="69" fillId="0" borderId="0" xfId="408" applyFont="1" applyBorder="1" applyAlignment="1">
      <alignment vertical="center"/>
    </xf>
    <xf numFmtId="0" fontId="69" fillId="0" borderId="0" xfId="408" applyFont="1" applyBorder="1" applyAlignment="1">
      <alignment horizontal="left" vertical="center"/>
    </xf>
    <xf numFmtId="10" fontId="14" fillId="62" borderId="0" xfId="446" applyNumberFormat="1" applyFont="1" applyFill="1" applyBorder="1" applyAlignment="1">
      <alignment horizontal="center" vertical="center"/>
    </xf>
    <xf numFmtId="205" fontId="14" fillId="62" borderId="0" xfId="397" applyFont="1" applyFill="1" applyBorder="1" applyAlignment="1">
      <alignment horizontal="center" vertical="center"/>
    </xf>
    <xf numFmtId="0" fontId="15" fillId="0" borderId="0" xfId="408" applyFont="1" applyBorder="1" applyAlignment="1">
      <alignment horizontal="center" vertical="center"/>
    </xf>
    <xf numFmtId="0" fontId="81" fillId="0" borderId="0" xfId="0" applyFont="1" applyAlignment="1">
      <alignment horizontal="center"/>
    </xf>
    <xf numFmtId="0" fontId="81" fillId="0" borderId="0" xfId="0" applyFont="1" applyAlignment="1">
      <alignment horizontal="center" vertical="center"/>
    </xf>
    <xf numFmtId="0" fontId="13" fillId="0" borderId="0" xfId="0" applyNumberFormat="1" applyFont="1"/>
    <xf numFmtId="0" fontId="12" fillId="0" borderId="0" xfId="0" applyNumberFormat="1" applyFont="1" applyAlignment="1">
      <alignment horizontal="center"/>
    </xf>
    <xf numFmtId="0" fontId="13" fillId="0" borderId="0" xfId="0" applyFont="1" applyAlignment="1">
      <alignment horizontal="center"/>
    </xf>
    <xf numFmtId="2" fontId="12" fillId="0" borderId="0" xfId="0" applyNumberFormat="1" applyFont="1" applyAlignment="1">
      <alignment horizontal="center" vertical="center" wrapText="1"/>
    </xf>
    <xf numFmtId="0" fontId="13" fillId="64" borderId="0" xfId="0" applyFont="1" applyFill="1" applyAlignment="1">
      <alignment horizontal="center"/>
    </xf>
    <xf numFmtId="0" fontId="13" fillId="81" borderId="92" xfId="0" applyFont="1" applyFill="1" applyBorder="1"/>
    <xf numFmtId="174" fontId="13" fillId="81" borderId="92" xfId="1109" applyFont="1" applyFill="1" applyBorder="1"/>
    <xf numFmtId="174" fontId="13" fillId="81" borderId="92" xfId="1109" applyFont="1" applyFill="1" applyBorder="1" applyAlignment="1">
      <alignment vertical="center"/>
    </xf>
    <xf numFmtId="0" fontId="13" fillId="82" borderId="92" xfId="0" applyFont="1" applyFill="1" applyBorder="1" applyAlignment="1">
      <alignment horizontal="left" wrapText="1"/>
    </xf>
    <xf numFmtId="174" fontId="13" fillId="82" borderId="92" xfId="1109" applyFont="1" applyFill="1" applyBorder="1" applyAlignment="1">
      <alignment vertical="center"/>
    </xf>
    <xf numFmtId="0" fontId="13" fillId="81" borderId="92" xfId="0" applyFont="1" applyFill="1" applyBorder="1" applyAlignment="1">
      <alignment wrapText="1"/>
    </xf>
    <xf numFmtId="0" fontId="13" fillId="64" borderId="0" xfId="0" applyFont="1" applyFill="1"/>
    <xf numFmtId="0" fontId="82" fillId="0" borderId="92" xfId="0" applyFont="1" applyBorder="1" applyAlignment="1">
      <alignment horizontal="left"/>
    </xf>
    <xf numFmtId="174" fontId="83" fillId="0" borderId="92" xfId="1109" applyFont="1" applyFill="1" applyBorder="1" applyAlignment="1">
      <alignment wrapText="1"/>
    </xf>
    <xf numFmtId="174" fontId="83" fillId="0" borderId="92" xfId="1109" applyFont="1" applyBorder="1" applyAlignment="1">
      <alignment wrapText="1"/>
    </xf>
    <xf numFmtId="174" fontId="83" fillId="0" borderId="93" xfId="1109" applyFont="1" applyBorder="1" applyAlignment="1">
      <alignment horizontal="center" wrapText="1"/>
    </xf>
    <xf numFmtId="174" fontId="83" fillId="0" borderId="88" xfId="1109" applyFont="1" applyBorder="1" applyAlignment="1">
      <alignment horizontal="center" wrapText="1"/>
    </xf>
    <xf numFmtId="0" fontId="84" fillId="83" borderId="92" xfId="0" applyFont="1" applyFill="1" applyBorder="1" applyAlignment="1">
      <alignment horizontal="left" vertical="center" wrapText="1"/>
    </xf>
    <xf numFmtId="174" fontId="83" fillId="62" borderId="92" xfId="1109" applyFont="1" applyFill="1" applyBorder="1" applyAlignment="1">
      <alignment wrapText="1"/>
    </xf>
    <xf numFmtId="174" fontId="85" fillId="62" borderId="92" xfId="1109" applyFont="1" applyFill="1" applyBorder="1" applyAlignment="1">
      <alignment wrapText="1"/>
    </xf>
    <xf numFmtId="0" fontId="13" fillId="64" borderId="0" xfId="0" applyFont="1" applyFill="1" applyAlignment="1">
      <alignment vertical="center"/>
    </xf>
    <xf numFmtId="0" fontId="0" fillId="0" borderId="0" xfId="0" applyAlignment="1">
      <alignment horizontal="center" wrapText="1"/>
    </xf>
    <xf numFmtId="0" fontId="84" fillId="83" borderId="92" xfId="0" applyFont="1" applyFill="1" applyBorder="1" applyAlignment="1">
      <alignment horizontal="left" wrapText="1"/>
    </xf>
    <xf numFmtId="0" fontId="0" fillId="0" borderId="0" xfId="0" applyAlignment="1">
      <alignment horizontal="center" vertical="center" wrapText="1"/>
    </xf>
  </cellXfs>
  <cellStyles count="1110">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4 4" xfId="1109" xr:uid="{03B19A52-0105-4848-9CE0-F2DC9FADF1F3}"/>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629">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39994506668294322"/>
        </patternFill>
      </fill>
    </dxf>
    <dxf>
      <font>
        <b/>
        <i val="0"/>
        <color theme="6" tint="-0.499984740745262"/>
      </font>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ill>
        <patternFill>
          <bgColor theme="8" tint="0.59996337778862885"/>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theme="8" tint="0.59996337778862885"/>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theme="8" tint="0.59996337778862885"/>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lor rgb="FFC00000"/>
      </font>
      <fill>
        <patternFill>
          <bgColor theme="5"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lor rgb="FFC00000"/>
      </font>
      <fill>
        <patternFill>
          <bgColor theme="5"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lor rgb="FFC00000"/>
      </font>
      <fill>
        <patternFill>
          <bgColor theme="5"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ont>
        <color rgb="FFC00000"/>
      </font>
      <fill>
        <patternFill>
          <bgColor theme="5" tint="0.59996337778862885"/>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sharedStrings" Target="sharedStrings.xml"/><Relationship Id="rId38"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533400</xdr:colOff>
      <xdr:row>10</xdr:row>
      <xdr:rowOff>28574</xdr:rowOff>
    </xdr:from>
    <xdr:ext cx="4086225" cy="1038225"/>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304800</xdr:colOff>
      <xdr:row>2</xdr:row>
      <xdr:rowOff>23532</xdr:rowOff>
    </xdr:from>
    <xdr:to>
      <xdr:col>5</xdr:col>
      <xdr:colOff>582706</xdr:colOff>
      <xdr:row>5</xdr:row>
      <xdr:rowOff>114300</xdr:rowOff>
    </xdr:to>
    <xdr:pic>
      <xdr:nvPicPr>
        <xdr:cNvPr id="7" name="Picture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462182" y="1760444"/>
          <a:ext cx="4580965" cy="572621"/>
        </a:xfrm>
        <a:prstGeom prst="rect">
          <a:avLst/>
        </a:prstGeom>
        <a:noFill/>
        <a:ln w="1">
          <a:noFill/>
          <a:miter lim="800000"/>
          <a:headEnd/>
          <a:tailEnd type="none" w="med" len="med"/>
        </a:ln>
        <a:effectLst/>
      </xdr:spPr>
    </xdr:pic>
    <xdr:clientData/>
  </xdr:twoCellAnchor>
  <xdr:twoCellAnchor>
    <xdr:from>
      <xdr:col>3</xdr:col>
      <xdr:colOff>1562099</xdr:colOff>
      <xdr:row>10</xdr:row>
      <xdr:rowOff>19050</xdr:rowOff>
    </xdr:from>
    <xdr:to>
      <xdr:col>5</xdr:col>
      <xdr:colOff>380999</xdr:colOff>
      <xdr:row>12</xdr:row>
      <xdr:rowOff>95250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21</xdr:row>
      <xdr:rowOff>28575</xdr:rowOff>
    </xdr:from>
    <xdr:to>
      <xdr:col>1</xdr:col>
      <xdr:colOff>66675</xdr:colOff>
      <xdr:row>23</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3</xdr:row>
      <xdr:rowOff>28377</xdr:rowOff>
    </xdr:from>
    <xdr:to>
      <xdr:col>1</xdr:col>
      <xdr:colOff>595718</xdr:colOff>
      <xdr:row>6</xdr:row>
      <xdr:rowOff>142875</xdr:rowOff>
    </xdr:to>
    <xdr:pic>
      <xdr:nvPicPr>
        <xdr:cNvPr id="2" name="Imagen 1" descr="logo fonade sin 40 años.JPG">
          <a:extLst>
            <a:ext uri="{FF2B5EF4-FFF2-40B4-BE49-F238E27FC236}">
              <a16:creationId xmlns:a16="http://schemas.microsoft.com/office/drawing/2014/main" id="{724F71DE-63F9-45D5-AC7D-B126C2883354}"/>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200025" y="561777"/>
          <a:ext cx="862418" cy="81934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2" name="Imagen 1" descr="logo fonade sin 40 años.JPG">
          <a:extLst>
            <a:ext uri="{FF2B5EF4-FFF2-40B4-BE49-F238E27FC236}">
              <a16:creationId xmlns:a16="http://schemas.microsoft.com/office/drawing/2014/main" id="{7DFA4DAD-CC42-4E56-B5CF-13FB83D2216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017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85724</xdr:colOff>
      <xdr:row>1</xdr:row>
      <xdr:rowOff>358145</xdr:rowOff>
    </xdr:from>
    <xdr:to>
      <xdr:col>0</xdr:col>
      <xdr:colOff>913058</xdr:colOff>
      <xdr:row>6</xdr:row>
      <xdr:rowOff>38099</xdr:rowOff>
    </xdr:to>
    <xdr:pic>
      <xdr:nvPicPr>
        <xdr:cNvPr id="2" name="Imagen 1">
          <a:extLst>
            <a:ext uri="{FF2B5EF4-FFF2-40B4-BE49-F238E27FC236}">
              <a16:creationId xmlns:a16="http://schemas.microsoft.com/office/drawing/2014/main" id="{EFE497AF-AB48-4DBE-83C8-7E9D40A5B4E3}"/>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5724" y="548645"/>
          <a:ext cx="827334" cy="813429"/>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gonzal1/2017/agonzal1/Oficina/FONADE%202017/CPU-015-2017/PRELIMINAR%20ANEXO%20AL%20INFORME%20DE%20EVALUACI&#211;N%20CPU-015-2017.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gonzal1/Oficina/CSI%20005-2018/AUDIENCIA/Audiencia%20de%20Cierre%20CSI-005-201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cabarca\Oficina\Fonade\A&#241;o%202009\Frank%20L&#243;pez%20Jimenez\Folio%203527-2009%20Proceso%20Compra%20Carpas\CronogramasSubastaInver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rbermude\Oficina\1-LP%20-%20LICITACION%20PUBLICA\LICITACIONES\LP%20014-2011\APERTURA%20DE%20SOBRES%20LP%20014-201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Saldos de contratos (SCE)"/>
      <sheetName val="Exp. oferente"/>
      <sheetName val="Exp. profesionales"/>
      <sheetName val="Resumen profesionales"/>
      <sheetName val="Resumen Evaluación"/>
      <sheetName val="Exp. oferente ADICIONAL"/>
      <sheetName val="Exp. profesionales ADICIONAL"/>
    </sheetNames>
    <sheetDataSet>
      <sheetData sheetId="0">
        <row r="5">
          <cell r="A5">
            <v>1</v>
          </cell>
          <cell r="B5"/>
          <cell r="C5"/>
          <cell r="D5" t="str">
            <v xml:space="preserve">( 0% -  0% -  0%- 0%- 0%) </v>
          </cell>
          <cell r="E5"/>
          <cell r="F5"/>
          <cell r="G5"/>
          <cell r="H5"/>
          <cell r="I5"/>
          <cell r="J5"/>
          <cell r="K5"/>
          <cell r="L5"/>
          <cell r="M5"/>
          <cell r="N5"/>
        </row>
        <row r="6">
          <cell r="A6">
            <v>2</v>
          </cell>
          <cell r="B6"/>
          <cell r="C6"/>
          <cell r="D6" t="str">
            <v xml:space="preserve">( 0% -  0% -  0%- 0%- 0%) </v>
          </cell>
          <cell r="E6"/>
          <cell r="F6"/>
          <cell r="G6"/>
          <cell r="H6"/>
          <cell r="I6"/>
          <cell r="J6"/>
          <cell r="K6"/>
          <cell r="L6"/>
          <cell r="M6"/>
          <cell r="N6"/>
        </row>
        <row r="7">
          <cell r="A7">
            <v>3</v>
          </cell>
          <cell r="B7"/>
          <cell r="C7"/>
          <cell r="D7" t="str">
            <v xml:space="preserve">( 0% -  0% -  0%- 0%- 0%) </v>
          </cell>
          <cell r="E7"/>
          <cell r="F7"/>
          <cell r="G7"/>
          <cell r="H7"/>
          <cell r="I7"/>
          <cell r="J7"/>
          <cell r="K7"/>
          <cell r="L7"/>
          <cell r="M7"/>
          <cell r="N7"/>
        </row>
        <row r="8">
          <cell r="A8">
            <v>4</v>
          </cell>
          <cell r="B8"/>
          <cell r="C8"/>
          <cell r="D8" t="str">
            <v xml:space="preserve">( 0% -  0% -  0%- 0%- 0%) </v>
          </cell>
          <cell r="E8"/>
          <cell r="F8"/>
          <cell r="G8"/>
          <cell r="H8"/>
          <cell r="I8"/>
          <cell r="J8"/>
          <cell r="K8"/>
          <cell r="L8"/>
          <cell r="M8"/>
          <cell r="N8"/>
        </row>
        <row r="9">
          <cell r="A9">
            <v>5</v>
          </cell>
          <cell r="B9"/>
          <cell r="C9"/>
          <cell r="D9" t="str">
            <v xml:space="preserve">( 0% -  0% -  0%- 0%- 0%) </v>
          </cell>
          <cell r="E9"/>
          <cell r="F9"/>
          <cell r="G9"/>
          <cell r="H9"/>
          <cell r="I9"/>
          <cell r="J9"/>
          <cell r="K9"/>
          <cell r="L9"/>
          <cell r="M9"/>
          <cell r="N9"/>
        </row>
        <row r="12">
          <cell r="D12"/>
        </row>
        <row r="13">
          <cell r="D13"/>
        </row>
        <row r="14">
          <cell r="D14"/>
        </row>
        <row r="15">
          <cell r="D15"/>
        </row>
        <row r="16">
          <cell r="D16"/>
        </row>
      </sheetData>
      <sheetData sheetId="1">
        <row r="1">
          <cell r="A1" t="str">
            <v>FONDO FINANCIERO DE PROYECTOS DE DESARROLLO FONADE
ESCUELA SUPERIOR DE ADMINISTRACIÓN PÚBLICA - ESAP
REVISIÓN Y AJUSTE DE DISEÑOS Y CONSTRUCCIÓN DE CAMPUS UNIVERSITARIOS PARA LA IMPLEMENTACIÓN DE PROGRAMAS DE FORMACIÓN EDUCATIVA SUPERIOR DE LA ESAP.
CONVOCATORIA PÚBLICA
CPU-015-2017</v>
          </cell>
          <cell r="B1"/>
          <cell r="C1"/>
          <cell r="D1"/>
          <cell r="E1"/>
          <cell r="F1"/>
        </row>
      </sheetData>
      <sheetData sheetId="2"/>
      <sheetData sheetId="3"/>
      <sheetData sheetId="4"/>
      <sheetData sheetId="5"/>
      <sheetData sheetId="6"/>
      <sheetData sheetId="7"/>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CIÓN"/>
      <sheetName val="LISTA DE OFERENTES"/>
      <sheetName val="VERIFICACION FORMATO 07"/>
      <sheetName val="CORR. OFERTA ECONOMICA"/>
    </sheetNames>
    <sheetDataSet>
      <sheetData sheetId="0">
        <row r="16">
          <cell r="B16" t="str">
            <v>CEYCO INGENIERIA SAS</v>
          </cell>
        </row>
        <row r="17">
          <cell r="B17" t="str">
            <v xml:space="preserve">NELSY LIDIA CRUZ SUAREZ </v>
          </cell>
        </row>
        <row r="18">
          <cell r="B18" t="str">
            <v>CONSTRUCTORA JAIME URIBE S.A.S</v>
          </cell>
        </row>
        <row r="19">
          <cell r="B19" t="str">
            <v>CONSORCIO INTER SAN JOSE  (YOHAN FAHIR BERMUDEZ PARRA 65% - FEDERICO GARCIA ARBELAEZ 35%)</v>
          </cell>
        </row>
        <row r="20">
          <cell r="B20" t="str">
            <v>CIVING INGENIEROS CONTRATISTAS SAS</v>
          </cell>
        </row>
        <row r="21">
          <cell r="B21" t="str">
            <v>CONSORCIO CSI 005 - C&amp;P (PROMOTORA VALORES S.A.S. 50% - CONSULTAR CON PROFESIONALES Y CIA LTDA 50%)</v>
          </cell>
        </row>
        <row r="22">
          <cell r="B22" t="str">
            <v>CONSTRUCTODO INGENIEROS CONTRATISTAS LTDA</v>
          </cell>
        </row>
        <row r="23">
          <cell r="B23" t="str">
            <v>ORTEGA ROLDAN Y CIA LTDA</v>
          </cell>
        </row>
        <row r="24">
          <cell r="B24" t="str">
            <v>PROYECTISTAS ASOCIADOS SAS</v>
          </cell>
        </row>
        <row r="25">
          <cell r="B25" t="str">
            <v>INGENIERIA DE PROYECTOS S.A.S. - INP S.A.S</v>
          </cell>
        </row>
      </sheetData>
      <sheetData sheetId="1"/>
      <sheetData sheetId="2">
        <row r="1">
          <cell r="A1" t="str">
            <v>FONDO FINANCIERO DE PROYECTOS DE DESARROLLO – FONADE</v>
          </cell>
        </row>
        <row r="2">
          <cell r="A2" t="str">
            <v>DEPARTAMENTO PARA LA PROSPERIDAD SOCIAL -DPS</v>
          </cell>
        </row>
        <row r="3">
          <cell r="A3" t="str">
            <v xml:space="preserve">CONVENIO INTERADMINISTRATIVO Nº 212080 </v>
          </cell>
        </row>
        <row r="6">
          <cell r="A6" t="str">
            <v>CONVOCATORIA SIMPLIFICADA 
CSI 005-2018</v>
          </cell>
        </row>
        <row r="8">
          <cell r="A8" t="str">
            <v>INTERVENTORÍA TÉCNICA, ADMINISTRATIVA Y DE CONTROL PRESUPUESTAL PARA LA CONSTRUCCIÓN DEL CENTRO INTEGRADO COMUNITARIO CISCO SAN JOSÉ – FASE I, MUNICIPIO DE MANIZALES – CALDAS</v>
          </cell>
        </row>
      </sheetData>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contacto@proyectistasasociados.co" TargetMode="External"/><Relationship Id="rId3" Type="http://schemas.openxmlformats.org/officeDocument/2006/relationships/hyperlink" Target="mailto:licitaciones.constructorajuj@gmail.com" TargetMode="External"/><Relationship Id="rId7" Type="http://schemas.openxmlformats.org/officeDocument/2006/relationships/hyperlink" Target="mailto:ortegaroldanltda@gmail.com" TargetMode="External"/><Relationship Id="rId2" Type="http://schemas.openxmlformats.org/officeDocument/2006/relationships/hyperlink" Target="mailto:nelsy.cruz@nc-ing.com" TargetMode="External"/><Relationship Id="rId1" Type="http://schemas.openxmlformats.org/officeDocument/2006/relationships/hyperlink" Target="mailto:ceycoingenieria@gmail.com" TargetMode="External"/><Relationship Id="rId6" Type="http://schemas.openxmlformats.org/officeDocument/2006/relationships/hyperlink" Target="mailto:promotoravalores@gmail.com" TargetMode="External"/><Relationship Id="rId5" Type="http://schemas.openxmlformats.org/officeDocument/2006/relationships/hyperlink" Target="mailto:ccivinging@gmail.com" TargetMode="External"/><Relationship Id="rId10" Type="http://schemas.openxmlformats.org/officeDocument/2006/relationships/printerSettings" Target="../printerSettings/printerSettings1.bin"/><Relationship Id="rId4" Type="http://schemas.openxmlformats.org/officeDocument/2006/relationships/hyperlink" Target="mailto:johanfahir@gmail.com" TargetMode="External"/><Relationship Id="rId9" Type="http://schemas.openxmlformats.org/officeDocument/2006/relationships/hyperlink" Target="mailto:eduardo.rodriguez@ingeco.com.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39997558519241921"/>
    <pageSetUpPr fitToPage="1"/>
  </sheetPr>
  <dimension ref="A1:Z18"/>
  <sheetViews>
    <sheetView tabSelected="1" view="pageBreakPreview" zoomScale="80" zoomScaleNormal="85" zoomScaleSheetLayoutView="80" workbookViewId="0">
      <selection sqref="A1:S1"/>
    </sheetView>
  </sheetViews>
  <sheetFormatPr baseColWidth="10" defaultColWidth="10.85546875" defaultRowHeight="15"/>
  <cols>
    <col min="1" max="1" width="5.85546875" style="76" customWidth="1"/>
    <col min="2" max="2" width="30.5703125" style="76" customWidth="1"/>
    <col min="3" max="3" width="23.140625" style="76" customWidth="1"/>
    <col min="4" max="4" width="39" style="76" customWidth="1"/>
    <col min="5" max="5" width="31.5703125" style="76" customWidth="1"/>
    <col min="6" max="6" width="8.7109375" style="78" customWidth="1"/>
    <col min="7" max="7" width="31.7109375" style="76" customWidth="1"/>
    <col min="8" max="8" width="10" style="78" bestFit="1" customWidth="1"/>
    <col min="9" max="9" width="19.42578125" style="76" hidden="1" customWidth="1"/>
    <col min="10" max="10" width="8.140625" style="78" hidden="1" customWidth="1"/>
    <col min="11" max="11" width="19.42578125" style="76" hidden="1" customWidth="1"/>
    <col min="12" max="12" width="8" style="78" hidden="1" customWidth="1"/>
    <col min="13" max="13" width="19.42578125" style="76" hidden="1" customWidth="1"/>
    <col min="14" max="14" width="7.85546875" style="78" hidden="1" customWidth="1"/>
    <col min="15" max="15" width="19.42578125" style="76" hidden="1" customWidth="1"/>
    <col min="16" max="16" width="13.7109375" style="76" hidden="1" customWidth="1"/>
    <col min="17" max="17" width="19.42578125" style="76" hidden="1" customWidth="1"/>
    <col min="18" max="18" width="32" style="76" hidden="1" customWidth="1"/>
    <col min="19" max="19" width="19.42578125" style="76" hidden="1" customWidth="1"/>
    <col min="20" max="20" width="13.7109375" style="75" customWidth="1"/>
    <col min="21" max="21" width="21.28515625" style="75" customWidth="1"/>
    <col min="22" max="26" width="11" style="75" customWidth="1"/>
    <col min="27" max="241" width="11" style="76" customWidth="1"/>
    <col min="242" max="16384" width="10.85546875" style="76"/>
  </cols>
  <sheetData>
    <row r="1" spans="1:21" ht="108.75" customHeight="1">
      <c r="A1" s="560" t="s">
        <v>281</v>
      </c>
      <c r="B1" s="560"/>
      <c r="C1" s="560"/>
      <c r="D1" s="560"/>
      <c r="E1" s="560"/>
      <c r="F1" s="560"/>
      <c r="G1" s="560"/>
      <c r="H1" s="560"/>
      <c r="I1" s="560"/>
      <c r="J1" s="560"/>
      <c r="K1" s="560"/>
      <c r="L1" s="560"/>
      <c r="M1" s="560"/>
      <c r="N1" s="560"/>
      <c r="O1" s="560"/>
      <c r="P1" s="560"/>
      <c r="Q1" s="560"/>
      <c r="R1" s="560"/>
      <c r="S1" s="560"/>
    </row>
    <row r="4" spans="1:21" ht="45">
      <c r="A4" s="283" t="s">
        <v>10</v>
      </c>
      <c r="B4" s="283" t="s">
        <v>33</v>
      </c>
      <c r="C4" s="283" t="s">
        <v>13</v>
      </c>
      <c r="D4" s="283" t="s">
        <v>27</v>
      </c>
      <c r="E4" s="283" t="s">
        <v>0</v>
      </c>
      <c r="F4" s="284" t="s">
        <v>20</v>
      </c>
      <c r="G4" s="283" t="s">
        <v>1</v>
      </c>
      <c r="H4" s="284" t="s">
        <v>21</v>
      </c>
      <c r="I4" s="283" t="s">
        <v>16</v>
      </c>
      <c r="J4" s="284" t="s">
        <v>22</v>
      </c>
      <c r="K4" s="283" t="s">
        <v>17</v>
      </c>
      <c r="L4" s="284" t="s">
        <v>23</v>
      </c>
      <c r="M4" s="283" t="s">
        <v>18</v>
      </c>
      <c r="N4" s="284" t="s">
        <v>24</v>
      </c>
      <c r="O4" s="283" t="s">
        <v>5</v>
      </c>
      <c r="P4" s="283" t="s">
        <v>19</v>
      </c>
      <c r="Q4" s="283" t="s">
        <v>4</v>
      </c>
      <c r="R4" s="283" t="s">
        <v>2</v>
      </c>
      <c r="S4" s="283" t="s">
        <v>3</v>
      </c>
      <c r="T4" s="283" t="s">
        <v>180</v>
      </c>
    </row>
    <row r="5" spans="1:21" s="77" customFormat="1" ht="57">
      <c r="A5" s="285">
        <v>1</v>
      </c>
      <c r="B5" s="286" t="s">
        <v>299</v>
      </c>
      <c r="C5" s="286" t="s">
        <v>300</v>
      </c>
      <c r="D5" s="287" t="s">
        <v>572</v>
      </c>
      <c r="E5" s="286" t="s">
        <v>299</v>
      </c>
      <c r="F5" s="288">
        <v>1</v>
      </c>
      <c r="G5" s="286"/>
      <c r="H5" s="288"/>
      <c r="I5" s="286"/>
      <c r="J5" s="288"/>
      <c r="K5" s="289"/>
      <c r="L5" s="288"/>
      <c r="M5" s="290"/>
      <c r="N5" s="288"/>
      <c r="O5" s="291" t="s">
        <v>301</v>
      </c>
      <c r="P5" s="291"/>
      <c r="Q5" s="291" t="s">
        <v>302</v>
      </c>
      <c r="R5" s="462" t="s">
        <v>303</v>
      </c>
      <c r="S5" s="291" t="s">
        <v>304</v>
      </c>
      <c r="T5" s="483" t="s">
        <v>331</v>
      </c>
    </row>
    <row r="6" spans="1:21" s="77" customFormat="1" ht="28.5">
      <c r="A6" s="285">
        <v>2</v>
      </c>
      <c r="B6" s="291" t="s">
        <v>274</v>
      </c>
      <c r="C6" s="286" t="s">
        <v>330</v>
      </c>
      <c r="D6" s="287" t="s">
        <v>573</v>
      </c>
      <c r="E6" s="286" t="s">
        <v>330</v>
      </c>
      <c r="F6" s="288">
        <v>1</v>
      </c>
      <c r="G6" s="286"/>
      <c r="H6" s="288"/>
      <c r="I6" s="291"/>
      <c r="J6" s="288"/>
      <c r="K6" s="293"/>
      <c r="L6" s="288"/>
      <c r="M6" s="290"/>
      <c r="N6" s="288"/>
      <c r="O6" s="291">
        <v>3576038</v>
      </c>
      <c r="P6" s="291"/>
      <c r="Q6" s="291" t="s">
        <v>332</v>
      </c>
      <c r="R6" s="462" t="s">
        <v>333</v>
      </c>
      <c r="S6" s="291" t="s">
        <v>304</v>
      </c>
      <c r="T6" s="292" t="s">
        <v>331</v>
      </c>
      <c r="U6"/>
    </row>
    <row r="7" spans="1:21" ht="28.5">
      <c r="A7" s="285">
        <v>3</v>
      </c>
      <c r="B7" s="286" t="s">
        <v>275</v>
      </c>
      <c r="C7" s="286" t="s">
        <v>344</v>
      </c>
      <c r="D7" s="287" t="s">
        <v>574</v>
      </c>
      <c r="E7" s="286" t="s">
        <v>275</v>
      </c>
      <c r="F7" s="288">
        <v>1</v>
      </c>
      <c r="G7" s="286"/>
      <c r="H7" s="288"/>
      <c r="I7" s="291"/>
      <c r="J7" s="288"/>
      <c r="K7" s="293"/>
      <c r="L7" s="288"/>
      <c r="M7" s="290"/>
      <c r="N7" s="288"/>
      <c r="O7" s="291">
        <v>3208864085</v>
      </c>
      <c r="P7" s="291"/>
      <c r="Q7" s="291" t="s">
        <v>345</v>
      </c>
      <c r="R7" s="462" t="s">
        <v>346</v>
      </c>
      <c r="S7" s="291" t="s">
        <v>304</v>
      </c>
      <c r="T7" s="292" t="s">
        <v>331</v>
      </c>
    </row>
    <row r="8" spans="1:21" ht="42.75">
      <c r="A8" s="285">
        <v>4</v>
      </c>
      <c r="B8" s="286" t="s">
        <v>387</v>
      </c>
      <c r="C8" s="286" t="s">
        <v>388</v>
      </c>
      <c r="D8" s="287" t="s">
        <v>575</v>
      </c>
      <c r="E8" s="286" t="s">
        <v>388</v>
      </c>
      <c r="F8" s="288">
        <v>0.65</v>
      </c>
      <c r="G8" s="286" t="s">
        <v>389</v>
      </c>
      <c r="H8" s="288">
        <v>0.35</v>
      </c>
      <c r="I8" s="291"/>
      <c r="J8" s="288"/>
      <c r="K8" s="293"/>
      <c r="L8" s="288"/>
      <c r="M8" s="290"/>
      <c r="N8" s="288"/>
      <c r="O8" s="291">
        <v>4567970</v>
      </c>
      <c r="P8" s="291">
        <v>4567970</v>
      </c>
      <c r="Q8" s="291" t="s">
        <v>390</v>
      </c>
      <c r="R8" s="462" t="s">
        <v>391</v>
      </c>
      <c r="S8" s="291" t="s">
        <v>304</v>
      </c>
      <c r="T8" s="483" t="s">
        <v>331</v>
      </c>
    </row>
    <row r="9" spans="1:21" ht="42.75">
      <c r="A9" s="285">
        <v>5</v>
      </c>
      <c r="B9" s="286" t="s">
        <v>405</v>
      </c>
      <c r="C9" s="286" t="s">
        <v>406</v>
      </c>
      <c r="D9" s="287" t="s">
        <v>576</v>
      </c>
      <c r="E9" s="286" t="s">
        <v>405</v>
      </c>
      <c r="F9" s="288">
        <v>1</v>
      </c>
      <c r="G9" s="286"/>
      <c r="H9" s="288"/>
      <c r="I9" s="291"/>
      <c r="J9" s="288"/>
      <c r="K9" s="293"/>
      <c r="L9" s="288"/>
      <c r="M9" s="290"/>
      <c r="N9" s="288"/>
      <c r="O9" s="291">
        <v>2491147</v>
      </c>
      <c r="P9" s="291"/>
      <c r="Q9" s="291" t="s">
        <v>408</v>
      </c>
      <c r="R9" s="462" t="s">
        <v>407</v>
      </c>
      <c r="S9" s="291" t="s">
        <v>304</v>
      </c>
      <c r="T9" s="292" t="s">
        <v>331</v>
      </c>
    </row>
    <row r="10" spans="1:21" ht="42.75">
      <c r="A10" s="285">
        <v>6</v>
      </c>
      <c r="B10" s="286" t="s">
        <v>421</v>
      </c>
      <c r="C10" s="286" t="s">
        <v>422</v>
      </c>
      <c r="D10" s="287" t="s">
        <v>577</v>
      </c>
      <c r="E10" s="286" t="s">
        <v>425</v>
      </c>
      <c r="F10" s="288">
        <v>0.5</v>
      </c>
      <c r="G10" s="286" t="s">
        <v>426</v>
      </c>
      <c r="H10" s="288">
        <v>0.5</v>
      </c>
      <c r="I10" s="291"/>
      <c r="J10" s="288"/>
      <c r="K10" s="293"/>
      <c r="L10" s="288"/>
      <c r="M10" s="290"/>
      <c r="N10" s="288"/>
      <c r="O10" s="291">
        <v>6206908</v>
      </c>
      <c r="P10" s="291"/>
      <c r="Q10" s="291" t="s">
        <v>423</v>
      </c>
      <c r="R10" s="462" t="s">
        <v>424</v>
      </c>
      <c r="S10" s="291" t="s">
        <v>304</v>
      </c>
      <c r="T10" s="292" t="s">
        <v>331</v>
      </c>
    </row>
    <row r="11" spans="1:21" ht="42.75">
      <c r="A11" s="285">
        <v>7</v>
      </c>
      <c r="B11" s="286" t="s">
        <v>435</v>
      </c>
      <c r="C11" s="286" t="s">
        <v>477</v>
      </c>
      <c r="D11" s="287" t="s">
        <v>578</v>
      </c>
      <c r="E11" s="286" t="s">
        <v>435</v>
      </c>
      <c r="F11" s="288">
        <v>1</v>
      </c>
      <c r="G11" s="286"/>
      <c r="H11" s="288"/>
      <c r="I11" s="291"/>
      <c r="J11" s="288"/>
      <c r="K11" s="293"/>
      <c r="L11" s="288"/>
      <c r="M11" s="290"/>
      <c r="N11" s="288"/>
      <c r="O11" s="291">
        <v>7589566</v>
      </c>
      <c r="P11" s="291">
        <v>7589566</v>
      </c>
      <c r="Q11" s="291" t="s">
        <v>478</v>
      </c>
      <c r="R11" s="462" t="s">
        <v>479</v>
      </c>
      <c r="S11" s="291" t="s">
        <v>304</v>
      </c>
      <c r="T11" s="292" t="s">
        <v>331</v>
      </c>
    </row>
    <row r="12" spans="1:21" ht="28.5">
      <c r="A12" s="285">
        <v>8</v>
      </c>
      <c r="B12" s="286" t="s">
        <v>436</v>
      </c>
      <c r="C12" s="286" t="s">
        <v>437</v>
      </c>
      <c r="D12" s="287" t="s">
        <v>579</v>
      </c>
      <c r="E12" s="286" t="s">
        <v>436</v>
      </c>
      <c r="F12" s="288">
        <v>1</v>
      </c>
      <c r="G12" s="286"/>
      <c r="H12" s="288"/>
      <c r="I12" s="291"/>
      <c r="J12" s="288"/>
      <c r="K12" s="293"/>
      <c r="L12" s="288"/>
      <c r="M12" s="290"/>
      <c r="N12" s="288"/>
      <c r="O12" s="291">
        <v>2180969</v>
      </c>
      <c r="P12" s="291"/>
      <c r="Q12" s="291" t="s">
        <v>439</v>
      </c>
      <c r="R12" s="462" t="s">
        <v>438</v>
      </c>
      <c r="S12" s="291" t="s">
        <v>304</v>
      </c>
      <c r="T12" s="292" t="s">
        <v>331</v>
      </c>
    </row>
    <row r="13" spans="1:21" ht="28.5">
      <c r="A13" s="285">
        <v>9</v>
      </c>
      <c r="B13" s="286" t="s">
        <v>492</v>
      </c>
      <c r="C13" s="286" t="s">
        <v>497</v>
      </c>
      <c r="D13" s="287" t="s">
        <v>580</v>
      </c>
      <c r="E13" s="286" t="s">
        <v>492</v>
      </c>
      <c r="F13" s="288">
        <v>1</v>
      </c>
      <c r="G13" s="286"/>
      <c r="H13" s="288"/>
      <c r="I13" s="291"/>
      <c r="J13" s="288"/>
      <c r="K13" s="293"/>
      <c r="L13" s="288"/>
      <c r="M13" s="290"/>
      <c r="N13" s="288"/>
      <c r="O13" s="291" t="s">
        <v>453</v>
      </c>
      <c r="P13" s="291"/>
      <c r="Q13" s="291" t="s">
        <v>454</v>
      </c>
      <c r="R13" s="462" t="s">
        <v>455</v>
      </c>
      <c r="S13" s="291" t="s">
        <v>304</v>
      </c>
      <c r="T13" s="292" t="s">
        <v>331</v>
      </c>
    </row>
    <row r="14" spans="1:21" ht="42.75">
      <c r="A14" s="285">
        <v>10</v>
      </c>
      <c r="B14" s="286" t="s">
        <v>459</v>
      </c>
      <c r="C14" s="286" t="s">
        <v>460</v>
      </c>
      <c r="D14" s="287" t="s">
        <v>581</v>
      </c>
      <c r="E14" s="286" t="s">
        <v>459</v>
      </c>
      <c r="F14" s="288">
        <v>1</v>
      </c>
      <c r="G14" s="286"/>
      <c r="H14" s="288"/>
      <c r="I14" s="291"/>
      <c r="J14" s="288"/>
      <c r="K14" s="293"/>
      <c r="L14" s="288"/>
      <c r="M14" s="290"/>
      <c r="N14" s="288"/>
      <c r="O14" s="291" t="s">
        <v>461</v>
      </c>
      <c r="P14" s="291"/>
      <c r="Q14" s="291" t="s">
        <v>462</v>
      </c>
      <c r="R14" s="462" t="s">
        <v>463</v>
      </c>
      <c r="S14" s="291" t="s">
        <v>304</v>
      </c>
      <c r="T14" s="292" t="s">
        <v>331</v>
      </c>
    </row>
    <row r="15" spans="1:21">
      <c r="D15"/>
    </row>
    <row r="16" spans="1:21">
      <c r="D16"/>
    </row>
    <row r="17" spans="4:4">
      <c r="D17" s="56"/>
    </row>
    <row r="18" spans="4:4">
      <c r="D18"/>
    </row>
  </sheetData>
  <sheetProtection algorithmName="SHA-512" hashValue="11E8mqIT8rosmWD5Iv1NiNXAknElEJPu5BczJ7US11a358/hv/ju1K7LedV43Gd045DdqWEwuJtahWpt8jqcfw==" saltValue="3yfbrOhHGnWcohkqIdq3og==" spinCount="100000" sheet="1" objects="1" scenarios="1" selectLockedCells="1" selectUnlockedCells="1"/>
  <mergeCells count="1">
    <mergeCell ref="A1:S1"/>
  </mergeCells>
  <phoneticPr fontId="0" type="noConversion"/>
  <hyperlinks>
    <hyperlink ref="R5" r:id="rId1" xr:uid="{00000000-0004-0000-0000-000000000000}"/>
    <hyperlink ref="R6" r:id="rId2" xr:uid="{00000000-0004-0000-0000-000001000000}"/>
    <hyperlink ref="R7" r:id="rId3" xr:uid="{00000000-0004-0000-0000-000002000000}"/>
    <hyperlink ref="R8" r:id="rId4" xr:uid="{00000000-0004-0000-0000-000003000000}"/>
    <hyperlink ref="R9" r:id="rId5" xr:uid="{00000000-0004-0000-0000-000004000000}"/>
    <hyperlink ref="R10" r:id="rId6" xr:uid="{E51C3778-1CE5-49E7-860A-9889A0245D6C}"/>
    <hyperlink ref="R12" r:id="rId7" xr:uid="{DA9E22DC-D303-4F9C-A58E-2F4A5AED4A1D}"/>
    <hyperlink ref="R13" r:id="rId8" xr:uid="{0665CF4E-B00C-4A3F-8DA6-9E7F4F05526B}"/>
    <hyperlink ref="R14" r:id="rId9" xr:uid="{4C6EAF59-6F46-41C8-97BA-C9A0A21D3650}"/>
  </hyperlinks>
  <printOptions horizontalCentered="1"/>
  <pageMargins left="0.39370078740157483" right="0.39370078740157483" top="0.39370078740157483" bottom="0.59055118110236227" header="0.19685039370078741" footer="0.39370078740157483"/>
  <pageSetup scale="68" orientation="landscape" r:id="rId10"/>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6" tint="-0.249977111117893"/>
    <pageSetUpPr fitToPage="1"/>
  </sheetPr>
  <dimension ref="A1:L133"/>
  <sheetViews>
    <sheetView zoomScale="85" zoomScaleNormal="85" zoomScaleSheetLayoutView="80" workbookViewId="0">
      <selection activeCell="A2" sqref="A2:F2"/>
    </sheetView>
  </sheetViews>
  <sheetFormatPr baseColWidth="10" defaultColWidth="10.85546875" defaultRowHeight="12.75"/>
  <cols>
    <col min="1" max="1" width="38" style="57" customWidth="1"/>
    <col min="2" max="2" width="24.42578125" style="57" bestFit="1" customWidth="1"/>
    <col min="3" max="3" width="20.42578125" style="57" customWidth="1"/>
    <col min="4" max="4" width="23.7109375" style="57" customWidth="1"/>
    <col min="5" max="5" width="20.28515625" style="57" customWidth="1"/>
    <col min="6" max="6" width="17.140625" style="57" bestFit="1" customWidth="1"/>
    <col min="7" max="7" width="8.42578125" style="57" customWidth="1"/>
    <col min="8" max="8" width="18.85546875" style="56" bestFit="1" customWidth="1"/>
    <col min="9" max="9" width="10.85546875" style="56"/>
    <col min="10" max="255" width="11" style="57" customWidth="1"/>
    <col min="256" max="16384" width="10.85546875" style="57"/>
  </cols>
  <sheetData>
    <row r="1" spans="1:9" ht="120" customHeight="1">
      <c r="A1" s="560" t="s">
        <v>281</v>
      </c>
      <c r="B1" s="560"/>
      <c r="C1" s="560"/>
      <c r="D1" s="560"/>
      <c r="E1" s="560"/>
      <c r="F1" s="560"/>
      <c r="G1" s="55"/>
    </row>
    <row r="2" spans="1:9" ht="16.5" customHeight="1">
      <c r="A2" s="572" t="s">
        <v>79</v>
      </c>
      <c r="B2" s="572"/>
      <c r="C2" s="572"/>
      <c r="D2" s="572"/>
      <c r="E2" s="572"/>
      <c r="F2" s="572"/>
    </row>
    <row r="3" spans="1:9">
      <c r="A3" s="58"/>
      <c r="B3" s="58"/>
      <c r="C3" s="58"/>
      <c r="D3" s="58"/>
      <c r="E3" s="59"/>
    </row>
    <row r="4" spans="1:9" ht="13.5" customHeight="1">
      <c r="A4" s="60" t="s">
        <v>31</v>
      </c>
      <c r="B4" s="446">
        <v>781242</v>
      </c>
      <c r="C4"/>
      <c r="D4" s="155"/>
      <c r="E4" s="155"/>
      <c r="F4" s="155"/>
      <c r="G4"/>
    </row>
    <row r="5" spans="1:9" ht="12.75" customHeight="1">
      <c r="A5" s="60" t="s">
        <v>30</v>
      </c>
      <c r="B5" s="180">
        <v>160070650</v>
      </c>
      <c r="C5"/>
      <c r="D5"/>
      <c r="E5"/>
      <c r="F5"/>
      <c r="G5"/>
    </row>
    <row r="6" spans="1:9">
      <c r="A6" s="60" t="s">
        <v>269</v>
      </c>
      <c r="B6" s="445">
        <f>+B5/B4</f>
        <v>204.89253009950821</v>
      </c>
      <c r="C6"/>
      <c r="D6"/>
      <c r="E6"/>
      <c r="F6"/>
      <c r="G6"/>
      <c r="H6"/>
      <c r="I6"/>
    </row>
    <row r="7" spans="1:9" ht="12" customHeight="1">
      <c r="A7" s="60" t="s">
        <v>272</v>
      </c>
      <c r="B7" s="445">
        <f>+B6*150%</f>
        <v>307.3387951492623</v>
      </c>
      <c r="C7" t="s">
        <v>271</v>
      </c>
      <c r="D7"/>
      <c r="E7"/>
      <c r="F7"/>
      <c r="G7"/>
      <c r="H7"/>
      <c r="I7"/>
    </row>
    <row r="8" spans="1:9">
      <c r="A8" s="60" t="s">
        <v>273</v>
      </c>
      <c r="B8" s="447">
        <f>+B7*B4</f>
        <v>240105974.99999997</v>
      </c>
      <c r="C8" t="s">
        <v>271</v>
      </c>
      <c r="D8"/>
      <c r="E8"/>
      <c r="F8"/>
      <c r="G8"/>
      <c r="H8"/>
      <c r="I8"/>
    </row>
    <row r="9" spans="1:9" ht="24" customHeight="1">
      <c r="A9" s="61"/>
      <c r="B9" s="61"/>
      <c r="C9" s="61"/>
      <c r="D9"/>
      <c r="E9"/>
      <c r="F9"/>
      <c r="G9"/>
      <c r="H9"/>
      <c r="I9"/>
    </row>
    <row r="10" spans="1:9">
      <c r="A10" s="156" t="s">
        <v>83</v>
      </c>
      <c r="B10" s="154"/>
      <c r="C10" s="154"/>
      <c r="D10" s="156" t="s">
        <v>80</v>
      </c>
      <c r="E10" s="156"/>
      <c r="F10" s="156"/>
      <c r="G10"/>
    </row>
    <row r="11" spans="1:9">
      <c r="A11"/>
      <c r="B11"/>
      <c r="C11"/>
      <c r="D11" s="157" t="s">
        <v>81</v>
      </c>
      <c r="E11"/>
      <c r="F11"/>
      <c r="G11"/>
    </row>
    <row r="12" spans="1:9">
      <c r="A12"/>
      <c r="B12"/>
      <c r="C12"/>
      <c r="D12"/>
      <c r="E12"/>
      <c r="F12"/>
      <c r="G12"/>
    </row>
    <row r="13" spans="1:9">
      <c r="A13"/>
      <c r="B13"/>
      <c r="C13"/>
      <c r="D13"/>
      <c r="E13"/>
      <c r="F13"/>
      <c r="G13"/>
    </row>
    <row r="14" spans="1:9">
      <c r="A14"/>
      <c r="B14"/>
      <c r="C14"/>
      <c r="D14" s="300" t="s">
        <v>189</v>
      </c>
      <c r="E14" s="300" t="s">
        <v>190</v>
      </c>
      <c r="F14" s="300" t="s">
        <v>191</v>
      </c>
    </row>
    <row r="15" spans="1:9" ht="12.75" customHeight="1">
      <c r="A15"/>
      <c r="B15"/>
      <c r="C15"/>
      <c r="D15" s="303">
        <v>0</v>
      </c>
      <c r="E15" s="304">
        <v>3</v>
      </c>
      <c r="F15" s="307">
        <v>60</v>
      </c>
    </row>
    <row r="16" spans="1:9" ht="24" customHeight="1">
      <c r="A16" s="61"/>
      <c r="B16" s="61"/>
      <c r="C16" s="61"/>
      <c r="D16" s="305">
        <v>3</v>
      </c>
      <c r="E16" s="305">
        <v>6</v>
      </c>
      <c r="F16" s="308">
        <v>80</v>
      </c>
      <c r="G16"/>
    </row>
    <row r="17" spans="1:7" ht="15.75">
      <c r="A17" s="158" t="s">
        <v>90</v>
      </c>
      <c r="B17" s="158" t="s">
        <v>91</v>
      </c>
      <c r="C17" s="301" t="s">
        <v>92</v>
      </c>
      <c r="D17" s="305">
        <v>6</v>
      </c>
      <c r="E17" s="305">
        <v>10</v>
      </c>
      <c r="F17" s="308">
        <v>100</v>
      </c>
      <c r="G17"/>
    </row>
    <row r="18" spans="1:7" ht="15.75">
      <c r="A18" s="181">
        <v>1853.3</v>
      </c>
      <c r="B18" s="182">
        <v>125000</v>
      </c>
      <c r="C18" s="302">
        <f>+B18*A18</f>
        <v>231662500</v>
      </c>
      <c r="D18" s="305">
        <v>10</v>
      </c>
      <c r="E18" s="306" t="s">
        <v>192</v>
      </c>
      <c r="F18" s="308">
        <v>120</v>
      </c>
      <c r="G18"/>
    </row>
    <row r="19" spans="1:7">
      <c r="A19" s="61"/>
      <c r="B19" s="61"/>
      <c r="C19" s="61"/>
      <c r="D19"/>
      <c r="E19"/>
      <c r="F19"/>
      <c r="G19"/>
    </row>
    <row r="20" spans="1:7">
      <c r="A20" s="61"/>
      <c r="B20" s="61"/>
      <c r="C20" s="61"/>
      <c r="D20"/>
      <c r="E20"/>
      <c r="F20"/>
      <c r="G20"/>
    </row>
    <row r="21" spans="1:7">
      <c r="A21" s="156" t="s">
        <v>82</v>
      </c>
      <c r="B21" s="154"/>
      <c r="C21" s="154"/>
      <c r="D21" s="156" t="s">
        <v>85</v>
      </c>
      <c r="E21" s="156"/>
      <c r="F21" s="156"/>
      <c r="G21"/>
    </row>
    <row r="22" spans="1:7">
      <c r="A22" s="157" t="s">
        <v>84</v>
      </c>
      <c r="B22"/>
      <c r="C22"/>
      <c r="D22" s="56" t="s">
        <v>86</v>
      </c>
      <c r="E22"/>
      <c r="F22"/>
      <c r="G22"/>
    </row>
    <row r="23" spans="1:7">
      <c r="A23"/>
      <c r="B23"/>
      <c r="C23"/>
      <c r="D23" s="56"/>
      <c r="E23"/>
      <c r="F23"/>
      <c r="G23"/>
    </row>
    <row r="24" spans="1:7">
      <c r="A24" s="300" t="s">
        <v>193</v>
      </c>
      <c r="B24" s="300" t="s">
        <v>194</v>
      </c>
      <c r="C24" s="300" t="s">
        <v>191</v>
      </c>
      <c r="D24" s="321" t="s">
        <v>195</v>
      </c>
      <c r="E24" s="300" t="s">
        <v>196</v>
      </c>
      <c r="F24" s="300" t="s">
        <v>191</v>
      </c>
      <c r="G24"/>
    </row>
    <row r="25" spans="1:7" ht="15.75">
      <c r="A25" s="315">
        <v>0</v>
      </c>
      <c r="B25" s="318">
        <v>0.5</v>
      </c>
      <c r="C25" s="319">
        <v>20</v>
      </c>
      <c r="D25" s="322">
        <v>1</v>
      </c>
      <c r="E25" s="304">
        <v>5</v>
      </c>
      <c r="F25" s="307">
        <v>20</v>
      </c>
    </row>
    <row r="26" spans="1:7" ht="12.75" customHeight="1">
      <c r="A26" s="316">
        <v>0.5</v>
      </c>
      <c r="B26" s="305">
        <v>0.75</v>
      </c>
      <c r="C26" s="320">
        <v>25</v>
      </c>
      <c r="D26" s="323">
        <v>6</v>
      </c>
      <c r="E26" s="305">
        <v>10</v>
      </c>
      <c r="F26" s="308">
        <v>30</v>
      </c>
    </row>
    <row r="27" spans="1:7" ht="15.75">
      <c r="A27" s="316">
        <v>0.75</v>
      </c>
      <c r="B27" s="317">
        <v>1</v>
      </c>
      <c r="C27" s="320">
        <v>30</v>
      </c>
      <c r="D27" s="323">
        <v>11</v>
      </c>
      <c r="E27" s="306" t="s">
        <v>192</v>
      </c>
      <c r="F27" s="308">
        <v>40</v>
      </c>
      <c r="G27"/>
    </row>
    <row r="28" spans="1:7" ht="15.75">
      <c r="A28" s="316">
        <v>1</v>
      </c>
      <c r="B28" s="306">
        <v>1.5</v>
      </c>
      <c r="C28" s="308">
        <v>35</v>
      </c>
      <c r="D28"/>
      <c r="E28"/>
      <c r="F28"/>
      <c r="G28"/>
    </row>
    <row r="29" spans="1:7" ht="15.75">
      <c r="A29" s="316">
        <v>1.5</v>
      </c>
      <c r="B29" s="306" t="s">
        <v>192</v>
      </c>
      <c r="C29" s="308">
        <v>40</v>
      </c>
      <c r="D29"/>
      <c r="E29"/>
      <c r="F29"/>
      <c r="G29"/>
    </row>
    <row r="30" spans="1:7" ht="12.75" customHeight="1">
      <c r="A30"/>
      <c r="B30"/>
      <c r="C30"/>
      <c r="E30" s="63"/>
      <c r="F30" s="63"/>
    </row>
    <row r="31" spans="1:7" ht="12.75" customHeight="1">
      <c r="A31" s="64" t="s">
        <v>71</v>
      </c>
      <c r="B31" s="571" t="str">
        <f>VLOOKUP(A32,Conformación!$A$5:$N$131,2,FALSE)</f>
        <v>CONSULTORIA ESTRUCTURAL Y DE CONSTRUCCION S.A.S. - CEYCO INGENIERIA SAS</v>
      </c>
      <c r="C31" s="571"/>
      <c r="D31" s="571"/>
    </row>
    <row r="32" spans="1:7" ht="12.75" customHeight="1">
      <c r="A32" s="65">
        <v>1</v>
      </c>
      <c r="B32" s="567" t="str">
        <f>VLOOKUP(A32,Conformación!$A$5:$N$131,4,FALSE)</f>
        <v xml:space="preserve">(CONSULTORIA ESTRUCTURAL Y DE CONSTRUCCION S.A.S. - CEYCO INGENIERIA SAS 100% -  0% -  0%- 0%- 0%) </v>
      </c>
      <c r="C32" s="567"/>
      <c r="D32" s="567"/>
      <c r="E32" s="66"/>
      <c r="F32" s="85"/>
      <c r="G32" s="59"/>
    </row>
    <row r="33" spans="1:12" ht="12.75" customHeight="1">
      <c r="A33" s="65"/>
      <c r="B33" s="567"/>
      <c r="C33" s="567"/>
      <c r="D33" s="567"/>
      <c r="G33" s="59"/>
    </row>
    <row r="34" spans="1:12" ht="12.75" customHeight="1">
      <c r="A34" s="61"/>
      <c r="B34" s="88"/>
      <c r="C34" s="64"/>
      <c r="D34" s="59"/>
      <c r="E34" s="63"/>
      <c r="F34" s="63"/>
    </row>
    <row r="35" spans="1:12" ht="12.75" customHeight="1">
      <c r="A35" s="568" t="s">
        <v>89</v>
      </c>
      <c r="B35" s="81" t="s">
        <v>87</v>
      </c>
      <c r="C35" s="68" t="s">
        <v>88</v>
      </c>
      <c r="D35" s="68" t="s">
        <v>16</v>
      </c>
      <c r="E35" s="68" t="s">
        <v>17</v>
      </c>
      <c r="F35" s="67" t="s">
        <v>15</v>
      </c>
    </row>
    <row r="36" spans="1:12" ht="51">
      <c r="A36" s="569"/>
      <c r="B36" s="92" t="str">
        <f>VLOOKUP(A32,Conformación!$A$5:$N$131,5,FALSE)</f>
        <v>CONSULTORIA ESTRUCTURAL Y DE CONSTRUCCION S.A.S. - CEYCO INGENIERIA SAS</v>
      </c>
      <c r="C36" s="70">
        <f>VLOOKUP(A32,Conformación!$A$5:$N$131,7,FALSE)</f>
        <v>0</v>
      </c>
      <c r="D36" s="70">
        <f>VLOOKUP(A32,Conformación!$A$5:$N$131,9,FALSE)</f>
        <v>0</v>
      </c>
      <c r="E36" s="70">
        <f>VLOOKUP(A32,Conformación!$A$5:$N$131,11,FALSE)</f>
        <v>0</v>
      </c>
      <c r="F36" s="70"/>
    </row>
    <row r="37" spans="1:12">
      <c r="A37" s="570"/>
      <c r="B37" s="173">
        <f>VLOOKUP(A32,Conformación!$A$5:$N$131,6,FALSE)</f>
        <v>1</v>
      </c>
      <c r="C37" s="173">
        <f>VLOOKUP(A32,Conformación!$A$5:$N$131,8,FALSE)</f>
        <v>0</v>
      </c>
      <c r="D37" s="173">
        <f>VLOOKUP(A32,Conformación!$A$5:$N$131,10,FALSE)</f>
        <v>0</v>
      </c>
      <c r="E37" s="173">
        <f>VLOOKUP(A32,Conformación!$A$5:$N$131,12,FALSE)</f>
        <v>0</v>
      </c>
      <c r="F37" s="70"/>
      <c r="K37"/>
      <c r="L37"/>
    </row>
    <row r="38" spans="1:12" ht="27" customHeight="1">
      <c r="A38" s="159" t="s">
        <v>83</v>
      </c>
      <c r="B38" s="92">
        <f>B39</f>
        <v>0</v>
      </c>
      <c r="C38" s="70">
        <f>+C39</f>
        <v>0</v>
      </c>
      <c r="D38" s="70"/>
      <c r="E38" s="135"/>
      <c r="F38" s="70"/>
      <c r="H38" s="86"/>
      <c r="K38"/>
      <c r="L38"/>
    </row>
    <row r="39" spans="1:12" ht="27" customHeight="1">
      <c r="A39" s="69" t="s">
        <v>93</v>
      </c>
      <c r="B39" s="276"/>
      <c r="C39" s="70"/>
      <c r="D39" s="70"/>
      <c r="E39" s="135"/>
      <c r="F39" s="70"/>
      <c r="G39" s="57" t="s">
        <v>182</v>
      </c>
      <c r="H39" s="86"/>
    </row>
    <row r="40" spans="1:12" ht="27" customHeight="1">
      <c r="A40" s="184" t="s">
        <v>186</v>
      </c>
      <c r="B40" s="314" t="str">
        <f>+IF(AND(B42&gt;$D$15,B42&lt;=$E$15),$F$15,IF(AND(B42&gt;$D$16,B42&lt;=$E$16),$F$16,IF(AND(B42&gt;$D$17,B42&lt;=$E$17),$F$17,IF(B42&gt;$D$18,$F$18,"N/A"))))</f>
        <v>N/A</v>
      </c>
      <c r="C40" s="314" t="e">
        <f t="shared" ref="C40:E40" si="0">+IF(AND(C42&gt;$D$15,C42&lt;=$E$15),$F$15,IF(AND(C42&gt;$D$16,C42&lt;=$E$16),$F$16,IF(AND(C42&gt;$D$17,C42&lt;=$E$17),$F$17,IF(C42&gt;$D$18,$F$18,"N/A"))))</f>
        <v>#DIV/0!</v>
      </c>
      <c r="D40" s="314" t="e">
        <f t="shared" si="0"/>
        <v>#DIV/0!</v>
      </c>
      <c r="E40" s="314" t="e">
        <f t="shared" si="0"/>
        <v>#DIV/0!</v>
      </c>
      <c r="F40" s="185"/>
      <c r="H40" s="86"/>
    </row>
    <row r="41" spans="1:12" ht="54" customHeight="1">
      <c r="A41" s="69" t="s">
        <v>94</v>
      </c>
      <c r="B41" s="276"/>
      <c r="C41" s="70"/>
      <c r="D41" s="70"/>
      <c r="E41" s="135"/>
      <c r="F41" s="70"/>
      <c r="G41" s="57" t="s">
        <v>183</v>
      </c>
      <c r="H41" s="86"/>
    </row>
    <row r="42" spans="1:12" ht="27" customHeight="1">
      <c r="A42" s="69" t="s">
        <v>95</v>
      </c>
      <c r="B42" s="92">
        <f t="shared" ref="B42:E42" si="1">+(B41/($B$5*B37))</f>
        <v>0</v>
      </c>
      <c r="C42" s="92" t="e">
        <f t="shared" si="1"/>
        <v>#DIV/0!</v>
      </c>
      <c r="D42" s="92" t="e">
        <f t="shared" si="1"/>
        <v>#DIV/0!</v>
      </c>
      <c r="E42" s="92" t="e">
        <f t="shared" si="1"/>
        <v>#DIV/0!</v>
      </c>
      <c r="F42" s="70"/>
      <c r="H42" s="86"/>
    </row>
    <row r="43" spans="1:12" ht="27" customHeight="1">
      <c r="A43" s="184" t="s">
        <v>96</v>
      </c>
      <c r="B43" s="314">
        <f>+IF(AND(B44&gt;=$A$25,B44&lt;$B$25),$C$25,IF(AND(B44&gt;=$A$26,B44&lt;$B$26),$C$26,IF(AND(B44&gt;=$A$27,B44&lt;$B$27),$C$27,IF(AND(B44&gt;=$A$28,B44&lt;$B$28),$C$28,IF(B44&gt;=$A$29,$C$29,"N/A")))))</f>
        <v>20</v>
      </c>
      <c r="C43" s="314">
        <f t="shared" ref="C43:E43" si="2">+IF(AND(C44&gt;=$A$25,C44&lt;$B$25),$C$25,IF(AND(C44&gt;=$A$26,C44&lt;$B$26),$C$26,IF(AND(C44&gt;=$A$27,C44&lt;$B$27),$C$27,IF(AND(C44&gt;=$A$28,C44&lt;$B$28),$C$28,IF(C44&gt;=$A$29,$C$29,"N/A")))))</f>
        <v>20</v>
      </c>
      <c r="D43" s="314">
        <f t="shared" si="2"/>
        <v>20</v>
      </c>
      <c r="E43" s="314">
        <f t="shared" si="2"/>
        <v>20</v>
      </c>
      <c r="F43" s="185"/>
      <c r="H43" s="86"/>
    </row>
    <row r="44" spans="1:12" ht="27" customHeight="1">
      <c r="A44" s="69" t="s">
        <v>97</v>
      </c>
      <c r="B44" s="276"/>
      <c r="C44" s="70"/>
      <c r="D44" s="70"/>
      <c r="E44" s="135"/>
      <c r="F44" s="70"/>
      <c r="G44" s="57" t="s">
        <v>184</v>
      </c>
      <c r="H44" s="86"/>
    </row>
    <row r="45" spans="1:12" ht="27" customHeight="1">
      <c r="A45" s="184" t="s">
        <v>98</v>
      </c>
      <c r="B45" s="314" t="str">
        <f>+IF(AND(B46&gt;=$D$25,B46&lt;=$E$25),$F$25,IF(AND(B46&gt;=$D$26,B46&lt;=$E$26),$F$26,IF(B46&gt;=$D$27,$F$27,"N/A")))</f>
        <v>N/A</v>
      </c>
      <c r="C45" s="314" t="str">
        <f t="shared" ref="C45:E45" si="3">+IF(AND(C46&gt;=$D$25,C46&lt;=$E$25),$F$25,IF(AND(C46&gt;=$D$26,C46&lt;=$E$26),$F$26,IF(C46&gt;=$D$27,$F$27,"N/A")))</f>
        <v>N/A</v>
      </c>
      <c r="D45" s="314" t="str">
        <f t="shared" si="3"/>
        <v>N/A</v>
      </c>
      <c r="E45" s="314" t="str">
        <f t="shared" si="3"/>
        <v>N/A</v>
      </c>
      <c r="F45" s="185"/>
      <c r="H45" s="86"/>
    </row>
    <row r="46" spans="1:12" ht="27" customHeight="1">
      <c r="A46" s="161" t="s">
        <v>99</v>
      </c>
      <c r="B46" s="277"/>
      <c r="C46" s="160"/>
      <c r="D46" s="160"/>
      <c r="E46" s="162"/>
      <c r="F46" s="70"/>
      <c r="G46" s="57" t="s">
        <v>185</v>
      </c>
      <c r="H46" s="86"/>
    </row>
    <row r="47" spans="1:12" ht="27" customHeight="1">
      <c r="A47" s="159" t="s">
        <v>100</v>
      </c>
      <c r="B47" s="92" t="e">
        <f>+'Saldos de contratos (SCE)'!H21</f>
        <v>#DIV/0!</v>
      </c>
      <c r="C47" s="70" t="e">
        <f>+'Saldos de contratos (SCE)'!H40</f>
        <v>#DIV/0!</v>
      </c>
      <c r="D47" s="70" t="e">
        <f>+'Saldos de contratos (SCE)'!H59</f>
        <v>#DIV/0!</v>
      </c>
      <c r="E47" s="70" t="e">
        <f>+'Saldos de contratos (SCE)'!H78</f>
        <v>#DIV/0!</v>
      </c>
      <c r="F47" s="70"/>
      <c r="H47" s="86"/>
    </row>
    <row r="48" spans="1:12" ht="12.75" customHeight="1" thickBot="1">
      <c r="A48" s="71" t="s">
        <v>118</v>
      </c>
      <c r="B48" s="72" t="e">
        <f>+((B38*((B40+B43+B45)/100))-B47)</f>
        <v>#VALUE!</v>
      </c>
      <c r="C48" s="72" t="e">
        <f>+((C38*((C40+C43+C45)/100))-C47)</f>
        <v>#DIV/0!</v>
      </c>
      <c r="D48" s="72" t="e">
        <f>+((D38*((D40+D43+D45)/100))-D47)</f>
        <v>#DIV/0!</v>
      </c>
      <c r="E48" s="72" t="e">
        <f>+((E38*((E40+E43+E45)/100))-E47)</f>
        <v>#DIV/0!</v>
      </c>
      <c r="F48" s="63"/>
      <c r="G48" s="85"/>
    </row>
    <row r="49" spans="1:9" ht="12.75" customHeight="1">
      <c r="A49" s="73"/>
      <c r="B49" s="58"/>
      <c r="C49" s="58"/>
      <c r="E49" s="172" t="e">
        <f>SUM(B48:C48)</f>
        <v>#VALUE!</v>
      </c>
      <c r="F49" s="201" t="e">
        <f>+IF(E49&gt;=$B$5,"CUMPLE KR",IF(E49&lt;$B$5,"NO CUMPLE KR"))</f>
        <v>#VALUE!</v>
      </c>
      <c r="G49" s="448" t="e">
        <f>+IF($E$49&gt;$B$8,"60","REVISAR PUNTAJE")</f>
        <v>#VALUE!</v>
      </c>
      <c r="H49" s="561" t="s">
        <v>270</v>
      </c>
      <c r="I49" s="562"/>
    </row>
    <row r="50" spans="1:9" ht="12.75" customHeight="1">
      <c r="A50" s="64"/>
      <c r="B50" s="64"/>
      <c r="C50" s="62"/>
      <c r="D50" s="59"/>
      <c r="E50" s="63"/>
      <c r="F50" s="63"/>
      <c r="G50" s="449"/>
      <c r="H50" s="563"/>
      <c r="I50" s="564"/>
    </row>
    <row r="51" spans="1:9" ht="12.75" customHeight="1" thickBot="1">
      <c r="A51" s="64"/>
      <c r="B51" s="64"/>
      <c r="C51" s="62"/>
      <c r="D51" s="59"/>
      <c r="E51" s="63"/>
      <c r="F51" s="63"/>
      <c r="G51" s="450"/>
      <c r="H51" s="565"/>
      <c r="I51" s="566"/>
    </row>
    <row r="52" spans="1:9" ht="12.75" customHeight="1">
      <c r="A52" s="150" t="s">
        <v>71</v>
      </c>
      <c r="B52" s="571" t="str">
        <f>VLOOKUP(A53,Conformación!$A$5:$N$131,2,FALSE)</f>
        <v xml:space="preserve">NELSY LIDIA CRUZ SUAREZ </v>
      </c>
      <c r="C52" s="571"/>
      <c r="D52" s="571"/>
    </row>
    <row r="53" spans="1:9" ht="12.75" customHeight="1">
      <c r="A53" s="65">
        <v>2</v>
      </c>
      <c r="B53" s="567" t="str">
        <f>VLOOKUP(A53,Conformación!$A$5:$N$131,4,FALSE)</f>
        <v xml:space="preserve">(NELSY LIDIA CRUZ SUAREZ 100% -  0% -  0%- 0%- 0%) </v>
      </c>
      <c r="C53" s="567"/>
      <c r="D53" s="567"/>
      <c r="E53" s="66"/>
      <c r="F53" s="85"/>
      <c r="G53" s="59"/>
    </row>
    <row r="54" spans="1:9" ht="12.75" customHeight="1">
      <c r="A54" s="65"/>
      <c r="B54" s="567"/>
      <c r="C54" s="567"/>
      <c r="D54" s="567"/>
      <c r="G54" s="59"/>
    </row>
    <row r="55" spans="1:9" ht="12.75" customHeight="1">
      <c r="A55" s="61"/>
      <c r="B55" s="88"/>
      <c r="C55" s="150"/>
      <c r="D55" s="59"/>
      <c r="E55" s="63"/>
      <c r="F55" s="63"/>
    </row>
    <row r="56" spans="1:9" ht="12.75" customHeight="1">
      <c r="A56" s="568" t="s">
        <v>89</v>
      </c>
      <c r="B56" s="87" t="s">
        <v>87</v>
      </c>
      <c r="C56" s="68" t="s">
        <v>88</v>
      </c>
      <c r="D56" s="68" t="s">
        <v>16</v>
      </c>
      <c r="E56" s="68" t="s">
        <v>17</v>
      </c>
      <c r="F56" s="67" t="s">
        <v>15</v>
      </c>
    </row>
    <row r="57" spans="1:9" ht="34.5" customHeight="1">
      <c r="A57" s="569"/>
      <c r="B57" s="92" t="str">
        <f>VLOOKUP(A53,Conformación!$A$5:$N$131,5,FALSE)</f>
        <v>NELSY LIDIA CRUZ SUAREZ</v>
      </c>
      <c r="C57" s="70">
        <f>VLOOKUP(A53,Conformación!$A$5:$N$131,7,FALSE)</f>
        <v>0</v>
      </c>
      <c r="D57" s="70">
        <f>VLOOKUP(A53,Conformación!$A$5:$N$131,9,FALSE)</f>
        <v>0</v>
      </c>
      <c r="E57" s="70">
        <f>VLOOKUP(A53,Conformación!$A$5:$N$131,11,FALSE)</f>
        <v>0</v>
      </c>
      <c r="F57" s="70"/>
    </row>
    <row r="58" spans="1:9">
      <c r="A58" s="570"/>
      <c r="B58" s="173">
        <f>VLOOKUP(A53,Conformación!$A$5:$N$131,6,FALSE)</f>
        <v>1</v>
      </c>
      <c r="C58" s="173">
        <f>VLOOKUP(A53,Conformación!$A$5:$N$131,8,FALSE)</f>
        <v>0</v>
      </c>
      <c r="D58" s="173">
        <f>VLOOKUP(A53,Conformación!$A$5:$N$131,10,FALSE)</f>
        <v>0</v>
      </c>
      <c r="E58" s="173">
        <f>VLOOKUP(A53,Conformación!$A$5:$N$131,12,FALSE)</f>
        <v>0</v>
      </c>
      <c r="F58" s="70"/>
    </row>
    <row r="59" spans="1:9" ht="27" customHeight="1">
      <c r="A59" s="159" t="s">
        <v>83</v>
      </c>
      <c r="B59" s="92">
        <f>B60</f>
        <v>0</v>
      </c>
      <c r="C59" s="92">
        <f t="shared" ref="C59:D59" si="4">C60</f>
        <v>0</v>
      </c>
      <c r="D59" s="92">
        <f t="shared" si="4"/>
        <v>0</v>
      </c>
      <c r="E59" s="135"/>
      <c r="F59" s="70"/>
      <c r="H59" s="86"/>
    </row>
    <row r="60" spans="1:9" ht="27" customHeight="1">
      <c r="A60" s="69" t="s">
        <v>93</v>
      </c>
      <c r="B60" s="276"/>
      <c r="C60" s="187"/>
      <c r="D60" s="70"/>
      <c r="E60" s="135"/>
      <c r="F60" s="70"/>
      <c r="G60" s="57" t="s">
        <v>182</v>
      </c>
      <c r="H60" s="86"/>
    </row>
    <row r="61" spans="1:9" ht="27" customHeight="1">
      <c r="A61" s="184" t="s">
        <v>186</v>
      </c>
      <c r="B61" s="314" t="str">
        <f>+IF(AND(B63&gt;$D$15,B63&lt;=$E$15),$F$15,IF(AND(B63&gt;$D$16,B63&lt;=$E$16),$F$16,IF(AND(B63&gt;$D$17,B63&lt;=$E$17),$F$17,IF(B63&gt;$D$18,$F$18,"N/A"))))</f>
        <v>N/A</v>
      </c>
      <c r="C61" s="314" t="e">
        <f t="shared" ref="C61:E61" si="5">+IF(AND(C63&gt;$D$15,C63&lt;=$E$15),$F$15,IF(AND(C63&gt;$D$16,C63&lt;=$E$16),$F$16,IF(AND(C63&gt;$D$17,C63&lt;=$E$17),$F$17,IF(C63&gt;$D$18,$F$18,"N/A"))))</f>
        <v>#DIV/0!</v>
      </c>
      <c r="D61" s="314" t="e">
        <f t="shared" si="5"/>
        <v>#DIV/0!</v>
      </c>
      <c r="E61" s="314" t="e">
        <f t="shared" si="5"/>
        <v>#DIV/0!</v>
      </c>
      <c r="F61" s="185"/>
      <c r="H61" s="86"/>
    </row>
    <row r="62" spans="1:9" ht="27" customHeight="1">
      <c r="A62" s="69" t="s">
        <v>94</v>
      </c>
      <c r="B62" s="276"/>
      <c r="C62" s="188"/>
      <c r="D62" s="188"/>
      <c r="E62" s="135"/>
      <c r="F62" s="70"/>
      <c r="G62" s="57" t="s">
        <v>183</v>
      </c>
      <c r="H62" s="86"/>
    </row>
    <row r="63" spans="1:9" ht="27" customHeight="1">
      <c r="A63" s="69" t="s">
        <v>95</v>
      </c>
      <c r="B63" s="92">
        <f>+(B62/($B$5*B58))</f>
        <v>0</v>
      </c>
      <c r="C63" s="92" t="e">
        <f t="shared" ref="C63" si="6">+(C62/($B$5*C58))</f>
        <v>#DIV/0!</v>
      </c>
      <c r="D63" s="92" t="e">
        <f t="shared" ref="D63" si="7">+(D62/($B$5*D58))</f>
        <v>#DIV/0!</v>
      </c>
      <c r="E63" s="92" t="e">
        <f t="shared" ref="E63" si="8">+(E62/($B$5*E58))</f>
        <v>#DIV/0!</v>
      </c>
      <c r="F63" s="70"/>
      <c r="H63" s="86"/>
    </row>
    <row r="64" spans="1:9" ht="27" customHeight="1">
      <c r="A64" s="184" t="s">
        <v>96</v>
      </c>
      <c r="B64" s="314">
        <f>+IF(AND(B65&gt;=$A$25,B65&lt;$B$25),$C$25,IF(AND(B65&gt;=$A$26,B65&lt;$B$26),$C$26,IF(AND(B65&gt;=$A$27,B65&lt;$B$27),$C$27,IF(AND(B65&gt;=$A$28,B65&lt;$B$28),$C$28,IF(B65&gt;=$A$29,$C$29,"N/A")))))</f>
        <v>20</v>
      </c>
      <c r="C64" s="314">
        <f t="shared" ref="C64" si="9">+IF(AND(C65&gt;=$A$25,C65&lt;$B$25),$C$25,IF(AND(C65&gt;=$A$26,C65&lt;$B$26),$C$26,IF(AND(C65&gt;=$A$27,C65&lt;$B$27),$C$27,IF(AND(C65&gt;=$A$28,C65&lt;$B$28),$C$28,IF(C65&gt;=$A$29,$C$29,"N/A")))))</f>
        <v>20</v>
      </c>
      <c r="D64" s="314">
        <f t="shared" ref="D64" si="10">+IF(AND(D65&gt;=$A$25,D65&lt;$B$25),$C$25,IF(AND(D65&gt;=$A$26,D65&lt;$B$26),$C$26,IF(AND(D65&gt;=$A$27,D65&lt;$B$27),$C$27,IF(AND(D65&gt;=$A$28,D65&lt;$B$28),$C$28,IF(D65&gt;=$A$29,$C$29,"N/A")))))</f>
        <v>20</v>
      </c>
      <c r="E64" s="314">
        <f t="shared" ref="E64" si="11">+IF(AND(E65&gt;=$A$25,E65&lt;$B$25),$C$25,IF(AND(E65&gt;=$A$26,E65&lt;$B$26),$C$26,IF(AND(E65&gt;=$A$27,E65&lt;$B$27),$C$27,IF(AND(E65&gt;=$A$28,E65&lt;$B$28),$C$28,IF(E65&gt;=$A$29,$C$29,"N/A")))))</f>
        <v>20</v>
      </c>
      <c r="F64" s="185"/>
      <c r="H64" s="86"/>
    </row>
    <row r="65" spans="1:9" ht="27" customHeight="1">
      <c r="A65" s="69" t="s">
        <v>97</v>
      </c>
      <c r="B65" s="276"/>
      <c r="C65" s="70"/>
      <c r="D65" s="70"/>
      <c r="E65" s="135"/>
      <c r="F65" s="70"/>
      <c r="G65" s="57" t="s">
        <v>184</v>
      </c>
      <c r="H65" s="86"/>
    </row>
    <row r="66" spans="1:9" ht="27" customHeight="1">
      <c r="A66" s="184" t="s">
        <v>98</v>
      </c>
      <c r="B66" s="314" t="str">
        <f>+IF(AND(B67&gt;=$D$25,B67&lt;=$E$25),$F$25,IF(AND(B67&gt;=$D$26,B67&lt;=$E$26),$F$26,IF(B67&gt;=$D$27,$F$27,"N/A")))</f>
        <v>N/A</v>
      </c>
      <c r="C66" s="314" t="str">
        <f t="shared" ref="C66" si="12">+IF(AND(C67&gt;=$D$25,C67&lt;=$E$25),$F$25,IF(AND(C67&gt;=$D$26,C67&lt;=$E$26),$F$26,IF(C67&gt;=$D$27,$F$27,"N/A")))</f>
        <v>N/A</v>
      </c>
      <c r="D66" s="314" t="str">
        <f t="shared" ref="D66" si="13">+IF(AND(D67&gt;=$D$25,D67&lt;=$E$25),$F$25,IF(AND(D67&gt;=$D$26,D67&lt;=$E$26),$F$26,IF(D67&gt;=$D$27,$F$27,"N/A")))</f>
        <v>N/A</v>
      </c>
      <c r="E66" s="314" t="str">
        <f t="shared" ref="E66" si="14">+IF(AND(E67&gt;=$D$25,E67&lt;=$E$25),$F$25,IF(AND(E67&gt;=$D$26,E67&lt;=$E$26),$F$26,IF(E67&gt;=$D$27,$F$27,"N/A")))</f>
        <v>N/A</v>
      </c>
      <c r="F66" s="185"/>
      <c r="H66" s="86"/>
    </row>
    <row r="67" spans="1:9" ht="27" customHeight="1">
      <c r="A67" s="161" t="s">
        <v>99</v>
      </c>
      <c r="B67" s="277"/>
      <c r="C67" s="160"/>
      <c r="D67" s="160"/>
      <c r="E67" s="162"/>
      <c r="F67" s="160"/>
      <c r="G67" s="57" t="s">
        <v>185</v>
      </c>
      <c r="H67" s="86"/>
    </row>
    <row r="68" spans="1:9" ht="27" customHeight="1">
      <c r="A68" s="159" t="s">
        <v>100</v>
      </c>
      <c r="B68" s="92">
        <f>+'Saldos de contratos (SCE)'!H101</f>
        <v>0</v>
      </c>
      <c r="C68" s="70" t="e">
        <f>+'Saldos de contratos (SCE)'!H120</f>
        <v>#DIV/0!</v>
      </c>
      <c r="D68" s="70" t="e">
        <f>+'Saldos de contratos (SCE)'!H139</f>
        <v>#DIV/0!</v>
      </c>
      <c r="E68" s="70">
        <f>+'Saldos de contratos (SCE)'!H336</f>
        <v>0</v>
      </c>
      <c r="F68" s="70"/>
      <c r="H68" s="86"/>
    </row>
    <row r="69" spans="1:9" ht="12.75" customHeight="1" thickBot="1">
      <c r="A69" s="71" t="s">
        <v>118</v>
      </c>
      <c r="B69" s="72" t="e">
        <f>+((B59*((B61+B64+B66)/100))-B68)</f>
        <v>#VALUE!</v>
      </c>
      <c r="C69" s="72" t="e">
        <f>+((C59*((C61+C64+C66)/100))-C68)</f>
        <v>#DIV/0!</v>
      </c>
      <c r="D69" s="72" t="e">
        <f>+((D59*((D61+D64+D66)/100))-D68)</f>
        <v>#DIV/0!</v>
      </c>
      <c r="E69" s="72" t="e">
        <f>+((E59*((E61+E64+E66)/100))-E68)</f>
        <v>#DIV/0!</v>
      </c>
      <c r="F69" s="63"/>
      <c r="G69" s="85"/>
    </row>
    <row r="70" spans="1:9" ht="12.75" customHeight="1">
      <c r="A70" s="73"/>
      <c r="B70" s="58"/>
      <c r="C70" s="58"/>
      <c r="E70" s="172" t="e">
        <f>SUM(B69:C69)</f>
        <v>#VALUE!</v>
      </c>
      <c r="F70" s="63" t="e">
        <f>+IF(E70&gt;=$B$5,"CUMPLE KR",IF(E70&lt;$B$5,"NO CUMPLE KR"))</f>
        <v>#VALUE!</v>
      </c>
      <c r="G70" s="448" t="e">
        <f>+IF($E$70&gt;$B$8,"60","REVISAR PUNTAJE")</f>
        <v>#VALUE!</v>
      </c>
      <c r="H70" s="561" t="s">
        <v>270</v>
      </c>
      <c r="I70" s="562"/>
    </row>
    <row r="71" spans="1:9">
      <c r="G71" s="449"/>
      <c r="H71" s="563"/>
      <c r="I71" s="564"/>
    </row>
    <row r="72" spans="1:9" ht="13.5" thickBot="1">
      <c r="G72" s="450"/>
      <c r="H72" s="565"/>
      <c r="I72" s="566"/>
    </row>
    <row r="73" spans="1:9" ht="12.75" customHeight="1">
      <c r="A73" s="150" t="s">
        <v>71</v>
      </c>
      <c r="B73" s="571" t="str">
        <f>VLOOKUP(A74,Conformación!$A$5:$N$131,2,FALSE)</f>
        <v>CONSTRUCTORA JAIME URIBE S.A.S</v>
      </c>
      <c r="C73" s="571"/>
      <c r="D73" s="571"/>
    </row>
    <row r="74" spans="1:9" ht="12.75" customHeight="1">
      <c r="A74" s="65">
        <v>3</v>
      </c>
      <c r="B74" s="567" t="str">
        <f>VLOOKUP(A74,Conformación!$A$5:$N$131,4,FALSE)</f>
        <v xml:space="preserve">(CONSTRUCTORA JAIME URIBE S.A.S 100% -  0% -  0%- 0%- 0%) </v>
      </c>
      <c r="C74" s="567"/>
      <c r="D74" s="567"/>
      <c r="E74" s="66"/>
      <c r="F74" s="85"/>
      <c r="G74" s="59"/>
    </row>
    <row r="75" spans="1:9" ht="12.75" customHeight="1">
      <c r="A75" s="65"/>
      <c r="B75" s="567"/>
      <c r="C75" s="567"/>
      <c r="D75" s="567"/>
      <c r="G75" s="59"/>
    </row>
    <row r="76" spans="1:9" ht="12.75" customHeight="1">
      <c r="A76" s="61"/>
      <c r="B76" s="88"/>
      <c r="C76" s="150"/>
      <c r="D76" s="59"/>
      <c r="E76" s="63"/>
      <c r="F76" s="63"/>
    </row>
    <row r="77" spans="1:9" ht="12.75" customHeight="1">
      <c r="A77" s="568" t="s">
        <v>89</v>
      </c>
      <c r="B77" s="87" t="s">
        <v>87</v>
      </c>
      <c r="C77" s="68" t="s">
        <v>88</v>
      </c>
      <c r="D77" s="68" t="s">
        <v>16</v>
      </c>
      <c r="E77" s="68" t="s">
        <v>17</v>
      </c>
      <c r="F77" s="67" t="s">
        <v>15</v>
      </c>
    </row>
    <row r="78" spans="1:9" ht="25.5">
      <c r="A78" s="569"/>
      <c r="B78" s="92" t="str">
        <f>VLOOKUP(A74,Conformación!$A$5:$N$131,5,FALSE)</f>
        <v>CONSTRUCTORA JAIME URIBE S.A.S</v>
      </c>
      <c r="C78" s="70">
        <f>VLOOKUP(A74,Conformación!$A$5:$N$131,7,FALSE)</f>
        <v>0</v>
      </c>
      <c r="D78" s="70">
        <f>VLOOKUP(A74,Conformación!$A$5:$N$131,9,FALSE)</f>
        <v>0</v>
      </c>
      <c r="E78" s="70">
        <f>VLOOKUP(A74,Conformación!$A$5:$N$131,11,FALSE)</f>
        <v>0</v>
      </c>
      <c r="F78" s="70"/>
    </row>
    <row r="79" spans="1:9">
      <c r="A79" s="570"/>
      <c r="B79" s="173">
        <f>VLOOKUP(A74,Conformación!$A$5:$N$131,6,FALSE)</f>
        <v>1</v>
      </c>
      <c r="C79" s="173">
        <f>VLOOKUP(A74,Conformación!$A$5:$N$131,8,FALSE)</f>
        <v>0</v>
      </c>
      <c r="D79" s="173">
        <f>VLOOKUP(A74,Conformación!$A$5:$N$131,10,FALSE)</f>
        <v>0</v>
      </c>
      <c r="E79" s="173">
        <f>VLOOKUP(A74,Conformación!$A$5:$N$131,12,FALSE)</f>
        <v>0</v>
      </c>
      <c r="F79" s="70"/>
    </row>
    <row r="80" spans="1:9" ht="27" customHeight="1">
      <c r="A80" s="159" t="s">
        <v>83</v>
      </c>
      <c r="B80" s="92">
        <f>B81</f>
        <v>0</v>
      </c>
      <c r="C80" s="92">
        <f t="shared" ref="C80:E80" si="15">C81</f>
        <v>0</v>
      </c>
      <c r="D80" s="92">
        <f t="shared" si="15"/>
        <v>0</v>
      </c>
      <c r="E80" s="92">
        <f t="shared" si="15"/>
        <v>0</v>
      </c>
      <c r="F80" s="70"/>
      <c r="H80" s="86"/>
    </row>
    <row r="81" spans="1:9" ht="27" customHeight="1">
      <c r="A81" s="69" t="s">
        <v>93</v>
      </c>
      <c r="B81" s="276"/>
      <c r="C81" s="70"/>
      <c r="D81" s="70"/>
      <c r="E81" s="135"/>
      <c r="F81" s="70"/>
      <c r="G81" s="57" t="s">
        <v>182</v>
      </c>
      <c r="H81" s="86"/>
    </row>
    <row r="82" spans="1:9" ht="27" customHeight="1">
      <c r="A82" s="184" t="s">
        <v>186</v>
      </c>
      <c r="B82" s="314" t="str">
        <f>+IF(AND(B84&gt;$D$15,B84&lt;=$E$15),$F$15,IF(AND(B84&gt;$D$16,B84&lt;=$E$16),$F$16,IF(AND(B84&gt;$D$17,B84&lt;=$E$17),$F$17,IF(B84&gt;$D$18,$F$18,"N/A"))))</f>
        <v>N/A</v>
      </c>
      <c r="C82" s="314" t="e">
        <f t="shared" ref="C82:E82" si="16">+IF(AND(C84&gt;$D$15,C84&lt;=$E$15),$F$15,IF(AND(C84&gt;$D$16,C84&lt;=$E$16),$F$16,IF(AND(C84&gt;$D$17,C84&lt;=$E$17),$F$17,IF(C84&gt;$D$18,$F$18,"N/A"))))</f>
        <v>#DIV/0!</v>
      </c>
      <c r="D82" s="314" t="e">
        <f t="shared" si="16"/>
        <v>#DIV/0!</v>
      </c>
      <c r="E82" s="314" t="e">
        <f t="shared" si="16"/>
        <v>#DIV/0!</v>
      </c>
      <c r="F82" s="185"/>
      <c r="H82" s="86"/>
    </row>
    <row r="83" spans="1:9" ht="27" customHeight="1">
      <c r="A83" s="69" t="s">
        <v>94</v>
      </c>
      <c r="B83" s="276"/>
      <c r="C83" s="70"/>
      <c r="D83" s="70"/>
      <c r="E83" s="135"/>
      <c r="F83" s="70"/>
      <c r="G83" s="57" t="s">
        <v>183</v>
      </c>
      <c r="H83" s="86"/>
    </row>
    <row r="84" spans="1:9" ht="27" customHeight="1">
      <c r="A84" s="69" t="s">
        <v>95</v>
      </c>
      <c r="B84" s="92">
        <f>+(B83/($B$5*B79))</f>
        <v>0</v>
      </c>
      <c r="C84" s="92" t="e">
        <f t="shared" ref="C84" si="17">+(C83/($B$5*C79))</f>
        <v>#DIV/0!</v>
      </c>
      <c r="D84" s="92" t="e">
        <f>+(D83/($B$5*D79))</f>
        <v>#DIV/0!</v>
      </c>
      <c r="E84" s="92" t="e">
        <f t="shared" ref="E84" si="18">+(E83/($B$5*E79))</f>
        <v>#DIV/0!</v>
      </c>
      <c r="F84" s="70"/>
      <c r="H84" s="86"/>
    </row>
    <row r="85" spans="1:9" ht="27" customHeight="1">
      <c r="A85" s="184" t="s">
        <v>96</v>
      </c>
      <c r="B85" s="314">
        <f>+IF(AND(B86&gt;=$A$25,B86&lt;$B$25),$C$25,IF(AND(B86&gt;=$A$26,B86&lt;$B$26),$C$26,IF(AND(B86&gt;=$A$27,B86&lt;$B$27),$C$27,IF(AND(B86&gt;=$A$28,B86&lt;$B$28),$C$28,IF(B86&gt;=$A$29,$C$29,"N/A")))))</f>
        <v>20</v>
      </c>
      <c r="C85" s="314">
        <f t="shared" ref="C85" si="19">+IF(AND(C86&gt;=$A$25,C86&lt;$B$25),$C$25,IF(AND(C86&gt;=$A$26,C86&lt;$B$26),$C$26,IF(AND(C86&gt;=$A$27,C86&lt;$B$27),$C$27,IF(AND(C86&gt;=$A$28,C86&lt;$B$28),$C$28,IF(C86&gt;=$A$29,$C$29,"N/A")))))</f>
        <v>20</v>
      </c>
      <c r="D85" s="314">
        <f t="shared" ref="D85" si="20">+IF(AND(D86&gt;=$A$25,D86&lt;$B$25),$C$25,IF(AND(D86&gt;=$A$26,D86&lt;$B$26),$C$26,IF(AND(D86&gt;=$A$27,D86&lt;$B$27),$C$27,IF(AND(D86&gt;=$A$28,D86&lt;$B$28),$C$28,IF(D86&gt;=$A$29,$C$29,"N/A")))))</f>
        <v>20</v>
      </c>
      <c r="E85" s="314">
        <f t="shared" ref="E85" si="21">+IF(AND(E86&gt;=$A$25,E86&lt;$B$25),$C$25,IF(AND(E86&gt;=$A$26,E86&lt;$B$26),$C$26,IF(AND(E86&gt;=$A$27,E86&lt;$B$27),$C$27,IF(AND(E86&gt;=$A$28,E86&lt;$B$28),$C$28,IF(E86&gt;=$A$29,$C$29,"N/A")))))</f>
        <v>20</v>
      </c>
      <c r="F85" s="185"/>
      <c r="H85" s="86"/>
    </row>
    <row r="86" spans="1:9" ht="27" customHeight="1">
      <c r="A86" s="69" t="s">
        <v>97</v>
      </c>
      <c r="B86" s="276"/>
      <c r="C86" s="70"/>
      <c r="D86" s="70"/>
      <c r="E86" s="135"/>
      <c r="F86" s="70"/>
      <c r="G86" s="57" t="s">
        <v>184</v>
      </c>
      <c r="H86" s="86"/>
    </row>
    <row r="87" spans="1:9" ht="27" customHeight="1">
      <c r="A87" s="184" t="s">
        <v>98</v>
      </c>
      <c r="B87" s="314" t="str">
        <f>+IF(AND(B88&gt;=$D$25,B88&lt;=$E$25),$F$25,IF(AND(B88&gt;=$D$26,B88&lt;=$E$26),$F$26,IF(B88&gt;=$D$27,$F$27,"N/A")))</f>
        <v>N/A</v>
      </c>
      <c r="C87" s="314" t="str">
        <f t="shared" ref="C87" si="22">+IF(AND(C88&gt;=$D$25,C88&lt;=$E$25),$F$25,IF(AND(C88&gt;=$D$26,C88&lt;=$E$26),$F$26,IF(C88&gt;=$D$27,$F$27,"N/A")))</f>
        <v>N/A</v>
      </c>
      <c r="D87" s="314" t="str">
        <f t="shared" ref="D87" si="23">+IF(AND(D88&gt;=$D$25,D88&lt;=$E$25),$F$25,IF(AND(D88&gt;=$D$26,D88&lt;=$E$26),$F$26,IF(D88&gt;=$D$27,$F$27,"N/A")))</f>
        <v>N/A</v>
      </c>
      <c r="E87" s="314" t="str">
        <f t="shared" ref="E87" si="24">+IF(AND(E88&gt;=$D$25,E88&lt;=$E$25),$F$25,IF(AND(E88&gt;=$D$26,E88&lt;=$E$26),$F$26,IF(E88&gt;=$D$27,$F$27,"N/A")))</f>
        <v>N/A</v>
      </c>
      <c r="F87" s="185"/>
      <c r="H87" s="86"/>
    </row>
    <row r="88" spans="1:9" ht="27" customHeight="1">
      <c r="A88" s="161" t="s">
        <v>99</v>
      </c>
      <c r="B88" s="277"/>
      <c r="C88" s="160"/>
      <c r="D88" s="160"/>
      <c r="E88" s="162"/>
      <c r="F88" s="70"/>
      <c r="G88" s="57" t="s">
        <v>185</v>
      </c>
      <c r="H88" s="86"/>
    </row>
    <row r="89" spans="1:9" ht="27" customHeight="1">
      <c r="A89" s="159" t="s">
        <v>100</v>
      </c>
      <c r="B89" s="92" t="e">
        <f>+'Saldos de contratos (SCE)'!H181</f>
        <v>#DIV/0!</v>
      </c>
      <c r="C89" s="70" t="e">
        <f>+'Saldos de contratos (SCE)'!H200</f>
        <v>#DIV/0!</v>
      </c>
      <c r="D89" s="70" t="e">
        <f>+'Saldos de contratos (SCE)'!H219</f>
        <v>#DIV/0!</v>
      </c>
      <c r="E89" s="70" t="e">
        <f>+'Saldos de contratos (SCE)'!H360</f>
        <v>#DIV/0!</v>
      </c>
      <c r="F89" s="70"/>
      <c r="H89" s="86"/>
    </row>
    <row r="90" spans="1:9" ht="12.75" customHeight="1" thickBot="1">
      <c r="A90" s="71" t="s">
        <v>118</v>
      </c>
      <c r="B90" s="72" t="e">
        <f>+((B80*((B82+B85+B87)/100))-B89)</f>
        <v>#VALUE!</v>
      </c>
      <c r="C90" s="72" t="e">
        <f>+((C80*((C82+C85+C87)/100))-C89)</f>
        <v>#DIV/0!</v>
      </c>
      <c r="D90" s="72" t="e">
        <f>+((D80*((D82+D85+D87)/100))-D89)</f>
        <v>#DIV/0!</v>
      </c>
      <c r="E90" s="72" t="e">
        <f>+((E80*((E82+E85+E87)/100))-E89)</f>
        <v>#DIV/0!</v>
      </c>
      <c r="F90" s="63"/>
      <c r="G90" s="85"/>
    </row>
    <row r="91" spans="1:9" ht="12.75" customHeight="1">
      <c r="A91" s="73"/>
      <c r="B91" s="58"/>
      <c r="C91" s="58"/>
      <c r="E91" s="172" t="e">
        <f>SUM(B90)</f>
        <v>#VALUE!</v>
      </c>
      <c r="F91" s="63" t="e">
        <f>+IF(E91&gt;=$B$5,"CUMPLE KR",IF(E91&lt;$B$5,"NO CUMPLE KR"))</f>
        <v>#VALUE!</v>
      </c>
      <c r="G91" s="448" t="e">
        <f>+IF($E$91&gt;$B$8,"60","REVISAR PUNTAJE")</f>
        <v>#VALUE!</v>
      </c>
      <c r="H91" s="561" t="s">
        <v>270</v>
      </c>
      <c r="I91" s="562"/>
    </row>
    <row r="92" spans="1:9">
      <c r="G92" s="449"/>
      <c r="H92" s="563"/>
      <c r="I92" s="564"/>
    </row>
    <row r="93" spans="1:9" ht="12.75" customHeight="1" thickBot="1">
      <c r="A93" s="150" t="s">
        <v>71</v>
      </c>
      <c r="B93" s="571" t="str">
        <f>VLOOKUP(A94,Conformación!$A$5:$N$131,2,FALSE)</f>
        <v>CONSORCIO INTER SAN JOSE</v>
      </c>
      <c r="C93" s="571"/>
      <c r="D93" s="571"/>
      <c r="G93" s="450"/>
      <c r="H93" s="565"/>
      <c r="I93" s="566"/>
    </row>
    <row r="94" spans="1:9" ht="12.75" customHeight="1">
      <c r="A94" s="65">
        <v>4</v>
      </c>
      <c r="B94" s="567" t="str">
        <f>VLOOKUP(A94,Conformación!$A$5:$N$131,4,FALSE)</f>
        <v xml:space="preserve">(YOHAN FAHIR BERMUDEZ PARRA 65% - FEDERICO GARCIA ARBELAEZ 35% -  0%- 0%- 0%) </v>
      </c>
      <c r="C94" s="567"/>
      <c r="D94" s="567"/>
      <c r="E94" s="66"/>
      <c r="F94" s="85"/>
      <c r="G94" s="59"/>
    </row>
    <row r="95" spans="1:9" ht="12.75" customHeight="1">
      <c r="A95" s="65"/>
      <c r="B95" s="567"/>
      <c r="C95" s="567"/>
      <c r="D95" s="567"/>
      <c r="G95" s="59"/>
    </row>
    <row r="96" spans="1:9" ht="12.75" customHeight="1">
      <c r="A96" s="61"/>
      <c r="B96" s="88"/>
      <c r="C96" s="150"/>
      <c r="D96" s="59"/>
      <c r="E96" s="63"/>
      <c r="F96" s="63"/>
    </row>
    <row r="97" spans="1:9" ht="12.75" customHeight="1">
      <c r="A97" s="568" t="s">
        <v>89</v>
      </c>
      <c r="B97" s="87" t="s">
        <v>87</v>
      </c>
      <c r="C97" s="68" t="s">
        <v>88</v>
      </c>
      <c r="D97" s="68" t="s">
        <v>16</v>
      </c>
      <c r="E97" s="68" t="s">
        <v>17</v>
      </c>
      <c r="F97" s="67" t="s">
        <v>15</v>
      </c>
    </row>
    <row r="98" spans="1:9" ht="25.5">
      <c r="A98" s="569"/>
      <c r="B98" s="92" t="str">
        <f>VLOOKUP(A94,Conformación!$A$5:$N$131,5,FALSE)</f>
        <v>YOHAN FAHIR BERMUDEZ PARRA</v>
      </c>
      <c r="C98" s="70" t="str">
        <f>VLOOKUP(A94,Conformación!$A$5:$N$131,7,FALSE)</f>
        <v>FEDERICO GARCIA ARBELAEZ</v>
      </c>
      <c r="D98" s="70">
        <f>VLOOKUP(A94,Conformación!$A$5:$N$131,9,FALSE)</f>
        <v>0</v>
      </c>
      <c r="E98" s="70">
        <f>VLOOKUP(A94,Conformación!$A$5:$N$131,11,FALSE)</f>
        <v>0</v>
      </c>
      <c r="F98" s="70"/>
    </row>
    <row r="99" spans="1:9">
      <c r="A99" s="570"/>
      <c r="B99" s="173">
        <f>VLOOKUP(A94,Conformación!$A$5:$N$131,6,FALSE)</f>
        <v>0.65</v>
      </c>
      <c r="C99" s="173">
        <f>VLOOKUP(A94,Conformación!$A$5:$N$131,8,FALSE)</f>
        <v>0.35</v>
      </c>
      <c r="D99" s="173">
        <f>VLOOKUP(A94,Conformación!$A$5:$N$131,10,FALSE)</f>
        <v>0</v>
      </c>
      <c r="E99" s="173">
        <f>VLOOKUP(A94,Conformación!$A$5:$N$131,12,FALSE)</f>
        <v>0</v>
      </c>
      <c r="F99" s="70"/>
    </row>
    <row r="100" spans="1:9" ht="27" customHeight="1">
      <c r="A100" s="159" t="s">
        <v>83</v>
      </c>
      <c r="B100" s="92">
        <f>B101</f>
        <v>0</v>
      </c>
      <c r="C100" s="92">
        <f t="shared" ref="C100:D100" si="25">C101</f>
        <v>0</v>
      </c>
      <c r="D100" s="92">
        <f t="shared" si="25"/>
        <v>0</v>
      </c>
      <c r="E100" s="135"/>
      <c r="F100" s="70"/>
      <c r="H100" s="86"/>
    </row>
    <row r="101" spans="1:9" ht="27" customHeight="1">
      <c r="A101" s="69" t="s">
        <v>93</v>
      </c>
      <c r="B101" s="276"/>
      <c r="C101" s="70"/>
      <c r="D101" s="70"/>
      <c r="E101" s="135"/>
      <c r="F101" s="70"/>
      <c r="G101" s="57" t="s">
        <v>182</v>
      </c>
      <c r="H101" s="86"/>
    </row>
    <row r="102" spans="1:9" ht="27" customHeight="1">
      <c r="A102" s="184" t="s">
        <v>186</v>
      </c>
      <c r="B102" s="314" t="str">
        <f>+IF(AND(B104&gt;$D$15,B104&lt;=$E$15),$F$15,IF(AND(B104&gt;$D$16,B104&lt;=$E$16),$F$16,IF(AND(B104&gt;$D$17,B104&lt;=$E$17),$F$17,IF(B104&gt;$D$18,$F$18,"N/A"))))</f>
        <v>N/A</v>
      </c>
      <c r="C102" s="314" t="str">
        <f t="shared" ref="C102:E102" si="26">+IF(AND(C104&gt;$D$15,C104&lt;=$E$15),$F$15,IF(AND(C104&gt;$D$16,C104&lt;=$E$16),$F$16,IF(AND(C104&gt;$D$17,C104&lt;=$E$17),$F$17,IF(C104&gt;$D$18,$F$18,"N/A"))))</f>
        <v>N/A</v>
      </c>
      <c r="D102" s="314" t="e">
        <f t="shared" si="26"/>
        <v>#DIV/0!</v>
      </c>
      <c r="E102" s="314" t="e">
        <f t="shared" si="26"/>
        <v>#DIV/0!</v>
      </c>
      <c r="F102" s="185"/>
      <c r="H102" s="86"/>
    </row>
    <row r="103" spans="1:9" ht="27" customHeight="1">
      <c r="A103" s="69" t="s">
        <v>94</v>
      </c>
      <c r="B103" s="276"/>
      <c r="C103" s="70"/>
      <c r="D103" s="70"/>
      <c r="E103" s="135"/>
      <c r="F103" s="70"/>
      <c r="G103" s="57" t="s">
        <v>183</v>
      </c>
      <c r="H103" s="86"/>
    </row>
    <row r="104" spans="1:9" ht="27" customHeight="1">
      <c r="A104" s="69" t="s">
        <v>95</v>
      </c>
      <c r="B104" s="92">
        <f>+(B103/($B$5*B99))</f>
        <v>0</v>
      </c>
      <c r="C104" s="92">
        <f t="shared" ref="C104" si="27">+(C103/($B$5*C99))</f>
        <v>0</v>
      </c>
      <c r="D104" s="92" t="e">
        <f t="shared" ref="D104" si="28">+(D103/($B$5*D99))</f>
        <v>#DIV/0!</v>
      </c>
      <c r="E104" s="92" t="e">
        <f t="shared" ref="E104" si="29">+(E103/($B$5*E99))</f>
        <v>#DIV/0!</v>
      </c>
      <c r="F104" s="70"/>
      <c r="H104" s="86"/>
    </row>
    <row r="105" spans="1:9" ht="27" customHeight="1">
      <c r="A105" s="159" t="s">
        <v>96</v>
      </c>
      <c r="B105" s="314">
        <f>+IF(AND(B106&gt;=$A$25,B106&lt;$B$25),$C$25,IF(AND(B106&gt;=$A$26,B106&lt;$B$26),$C$26,IF(AND(B106&gt;=$A$27,B106&lt;$B$27),$C$27,IF(AND(B106&gt;=$A$28,B106&lt;$B$28),$C$28,IF(B106&gt;=$A$29,$C$29,"N/A")))))</f>
        <v>20</v>
      </c>
      <c r="C105" s="314">
        <f t="shared" ref="C105" si="30">+IF(AND(C106&gt;=$A$25,C106&lt;$B$25),$C$25,IF(AND(C106&gt;=$A$26,C106&lt;$B$26),$C$26,IF(AND(C106&gt;=$A$27,C106&lt;$B$27),$C$27,IF(AND(C106&gt;=$A$28,C106&lt;$B$28),$C$28,IF(C106&gt;=$A$29,$C$29,"N/A")))))</f>
        <v>20</v>
      </c>
      <c r="D105" s="314">
        <f t="shared" ref="D105" si="31">+IF(AND(D106&gt;=$A$25,D106&lt;$B$25),$C$25,IF(AND(D106&gt;=$A$26,D106&lt;$B$26),$C$26,IF(AND(D106&gt;=$A$27,D106&lt;$B$27),$C$27,IF(AND(D106&gt;=$A$28,D106&lt;$B$28),$C$28,IF(D106&gt;=$A$29,$C$29,"N/A")))))</f>
        <v>20</v>
      </c>
      <c r="E105" s="314">
        <f t="shared" ref="E105" si="32">+IF(AND(E106&gt;=$A$25,E106&lt;$B$25),$C$25,IF(AND(E106&gt;=$A$26,E106&lt;$B$26),$C$26,IF(AND(E106&gt;=$A$27,E106&lt;$B$27),$C$27,IF(AND(E106&gt;=$A$28,E106&lt;$B$28),$C$28,IF(E106&gt;=$A$29,$C$29,"N/A")))))</f>
        <v>20</v>
      </c>
      <c r="F105" s="185"/>
      <c r="H105" s="86"/>
    </row>
    <row r="106" spans="1:9" ht="27" customHeight="1">
      <c r="A106" s="69" t="s">
        <v>97</v>
      </c>
      <c r="B106" s="276"/>
      <c r="C106" s="70"/>
      <c r="D106" s="70"/>
      <c r="E106" s="135"/>
      <c r="F106" s="70"/>
      <c r="G106" s="57" t="s">
        <v>184</v>
      </c>
      <c r="H106" s="86"/>
    </row>
    <row r="107" spans="1:9" ht="27" customHeight="1">
      <c r="A107" s="159" t="s">
        <v>98</v>
      </c>
      <c r="B107" s="314" t="str">
        <f>+IF(AND(B108&gt;=$D$25,B108&lt;=$E$25),$F$25,IF(AND(B108&gt;=$D$26,B108&lt;=$E$26),$F$26,IF(B108&gt;=$D$27,$F$27,"N/A")))</f>
        <v>N/A</v>
      </c>
      <c r="C107" s="314" t="str">
        <f t="shared" ref="C107" si="33">+IF(AND(C108&gt;=$D$25,C108&lt;=$E$25),$F$25,IF(AND(C108&gt;=$D$26,C108&lt;=$E$26),$F$26,IF(C108&gt;=$D$27,$F$27,"N/A")))</f>
        <v>N/A</v>
      </c>
      <c r="D107" s="314" t="str">
        <f t="shared" ref="D107" si="34">+IF(AND(D108&gt;=$D$25,D108&lt;=$E$25),$F$25,IF(AND(D108&gt;=$D$26,D108&lt;=$E$26),$F$26,IF(D108&gt;=$D$27,$F$27,"N/A")))</f>
        <v>N/A</v>
      </c>
      <c r="E107" s="314" t="str">
        <f t="shared" ref="E107" si="35">+IF(AND(E108&gt;=$D$25,E108&lt;=$E$25),$F$25,IF(AND(E108&gt;=$D$26,E108&lt;=$E$26),$F$26,IF(E108&gt;=$D$27,$F$27,"N/A")))</f>
        <v>N/A</v>
      </c>
      <c r="F107" s="185"/>
      <c r="H107" s="86"/>
    </row>
    <row r="108" spans="1:9" ht="27" customHeight="1">
      <c r="A108" s="161" t="s">
        <v>99</v>
      </c>
      <c r="B108" s="277"/>
      <c r="C108" s="160"/>
      <c r="D108" s="160"/>
      <c r="E108" s="162"/>
      <c r="F108" s="70"/>
      <c r="G108" s="57" t="s">
        <v>185</v>
      </c>
      <c r="H108" s="86"/>
    </row>
    <row r="109" spans="1:9" ht="27" customHeight="1">
      <c r="A109" s="159" t="s">
        <v>100</v>
      </c>
      <c r="B109" s="92" t="e">
        <f>+'Saldos de contratos (SCE)'!H261</f>
        <v>#DIV/0!</v>
      </c>
      <c r="C109" s="70" t="e">
        <f>+'Saldos de contratos (SCE)'!H280</f>
        <v>#DIV/0!</v>
      </c>
      <c r="D109" s="70" t="e">
        <f>+'Saldos de contratos (SCE)'!H299</f>
        <v>#DIV/0!</v>
      </c>
      <c r="E109" s="70">
        <f>+'Saldos de contratos (SCE)'!H383</f>
        <v>0</v>
      </c>
      <c r="F109" s="160"/>
      <c r="H109" s="86"/>
    </row>
    <row r="110" spans="1:9" ht="12.75" customHeight="1" thickBot="1">
      <c r="A110" s="71" t="s">
        <v>118</v>
      </c>
      <c r="B110" s="72" t="e">
        <f>+((B100*((B102+B105+B107)/100))-B109)</f>
        <v>#VALUE!</v>
      </c>
      <c r="C110" s="72" t="e">
        <f>+((C100*((C102+C105+C107)/100))-C109)</f>
        <v>#VALUE!</v>
      </c>
      <c r="D110" s="72" t="e">
        <f>+((D100*((D102+D105+D107)/100))-D109)</f>
        <v>#DIV/0!</v>
      </c>
      <c r="E110" s="72" t="e">
        <f>+((E100*((E102+E105+E107)/100))-E109)</f>
        <v>#DIV/0!</v>
      </c>
      <c r="F110" s="201"/>
      <c r="G110" s="85"/>
    </row>
    <row r="111" spans="1:9">
      <c r="E111" s="172" t="e">
        <f>SUM(B110:C110)</f>
        <v>#VALUE!</v>
      </c>
      <c r="F111" s="201" t="e">
        <f>+IF(E111&gt;=$B$6,"CUMPLE KR",IF(E111&lt;$B$6,"NO CUMPLE KR"))</f>
        <v>#VALUE!</v>
      </c>
      <c r="G111" s="448" t="e">
        <f>+IF($E$111&gt;$B$8,"60","REVISAR PUNTAJE")</f>
        <v>#VALUE!</v>
      </c>
      <c r="H111" s="561" t="s">
        <v>270</v>
      </c>
      <c r="I111" s="562"/>
    </row>
    <row r="112" spans="1:9">
      <c r="F112" s="451"/>
      <c r="G112" s="449"/>
      <c r="H112" s="563"/>
      <c r="I112" s="564"/>
    </row>
    <row r="113" spans="1:9" ht="12.75" customHeight="1" thickBot="1">
      <c r="A113" s="150" t="s">
        <v>71</v>
      </c>
      <c r="B113" s="571" t="str">
        <f>VLOOKUP(A114,Conformación!$A$5:$N$131,2,FALSE)</f>
        <v>CIVING INGENIEROS CONTRATISTAS S.A.S.</v>
      </c>
      <c r="C113" s="571"/>
      <c r="D113" s="571"/>
      <c r="G113" s="450"/>
      <c r="H113" s="565"/>
      <c r="I113" s="566"/>
    </row>
    <row r="114" spans="1:9" ht="12.75" customHeight="1">
      <c r="A114" s="65">
        <v>5</v>
      </c>
      <c r="B114" s="567" t="str">
        <f>VLOOKUP(A114,Conformación!$A$5:$N$131,4,FALSE)</f>
        <v xml:space="preserve">(CIVING INGENIEROS CONTRATISTAS S.A.S. 100% -  0% -  0%- 0%- 0%) </v>
      </c>
      <c r="C114" s="567"/>
      <c r="D114" s="567"/>
      <c r="E114" s="66"/>
      <c r="F114" s="85"/>
      <c r="G114" s="59"/>
    </row>
    <row r="115" spans="1:9" ht="12.75" customHeight="1">
      <c r="A115" s="65"/>
      <c r="B115" s="567"/>
      <c r="C115" s="567"/>
      <c r="D115" s="567"/>
      <c r="G115" s="59"/>
    </row>
    <row r="116" spans="1:9" ht="12.75" customHeight="1">
      <c r="A116" s="61"/>
      <c r="B116" s="88"/>
      <c r="C116" s="150"/>
      <c r="D116" s="59"/>
      <c r="E116" s="63"/>
      <c r="F116" s="63"/>
    </row>
    <row r="117" spans="1:9" ht="12.75" customHeight="1">
      <c r="A117" s="568" t="s">
        <v>89</v>
      </c>
      <c r="B117" s="87" t="s">
        <v>87</v>
      </c>
      <c r="C117" s="68" t="s">
        <v>88</v>
      </c>
      <c r="D117" s="68" t="s">
        <v>16</v>
      </c>
      <c r="E117" s="68" t="s">
        <v>17</v>
      </c>
      <c r="F117" s="67" t="s">
        <v>15</v>
      </c>
    </row>
    <row r="118" spans="1:9" ht="25.5">
      <c r="A118" s="569"/>
      <c r="B118" s="92" t="str">
        <f>VLOOKUP(A114,Conformación!$A$5:$N$131,5,FALSE)</f>
        <v>CIVING INGENIEROS CONTRATISTAS S.A.S.</v>
      </c>
      <c r="C118" s="70">
        <f>VLOOKUP(A114,Conformación!$A$5:$N$131,7,FALSE)</f>
        <v>0</v>
      </c>
      <c r="D118" s="70">
        <f>VLOOKUP(A114,Conformación!$A$5:$N$131,9,FALSE)</f>
        <v>0</v>
      </c>
      <c r="E118" s="70">
        <f>VLOOKUP(A114,Conformación!$A$5:$N$131,11,FALSE)</f>
        <v>0</v>
      </c>
      <c r="F118" s="70"/>
    </row>
    <row r="119" spans="1:9">
      <c r="A119" s="570"/>
      <c r="B119" s="173">
        <f>VLOOKUP(A114,Conformación!$A$5:$N$131,6,FALSE)</f>
        <v>1</v>
      </c>
      <c r="C119" s="173">
        <f>VLOOKUP(A114,Conformación!$A$5:$N$131,8,FALSE)</f>
        <v>0</v>
      </c>
      <c r="D119" s="173">
        <f>VLOOKUP(A114,Conformación!$A$5:$N$131,10,FALSE)</f>
        <v>0</v>
      </c>
      <c r="E119" s="173">
        <f>VLOOKUP(A114,Conformación!$A$5:$N$131,12,FALSE)</f>
        <v>0</v>
      </c>
      <c r="F119" s="70"/>
    </row>
    <row r="120" spans="1:9" ht="27" customHeight="1">
      <c r="A120" s="159" t="s">
        <v>83</v>
      </c>
      <c r="B120" s="92">
        <f>B121</f>
        <v>0</v>
      </c>
      <c r="C120" s="70">
        <f>+C121</f>
        <v>0</v>
      </c>
      <c r="D120" s="70">
        <f>+D121</f>
        <v>0</v>
      </c>
      <c r="E120" s="135"/>
      <c r="F120" s="70"/>
      <c r="H120" s="86"/>
    </row>
    <row r="121" spans="1:9" ht="27" customHeight="1">
      <c r="A121" s="69" t="s">
        <v>93</v>
      </c>
      <c r="B121" s="276"/>
      <c r="C121" s="70"/>
      <c r="D121" s="70"/>
      <c r="E121" s="135"/>
      <c r="F121" s="70"/>
      <c r="G121" s="57" t="s">
        <v>182</v>
      </c>
      <c r="H121" s="86"/>
    </row>
    <row r="122" spans="1:9" ht="27" customHeight="1">
      <c r="A122" s="184" t="s">
        <v>186</v>
      </c>
      <c r="B122" s="314" t="str">
        <f>+IF(AND(B124&gt;$D$15,B124&lt;=$E$15),$F$15,IF(AND(B124&gt;$D$16,B124&lt;=$E$16),$F$16,IF(AND(B124&gt;$D$17,B124&lt;=$E$17),$F$17,IF(B124&gt;$D$18,$F$18,"N/A"))))</f>
        <v>N/A</v>
      </c>
      <c r="C122" s="314" t="e">
        <f t="shared" ref="C122:E122" si="36">+IF(AND(C124&gt;$D$15,C124&lt;=$E$15),$F$15,IF(AND(C124&gt;$D$16,C124&lt;=$E$16),$F$16,IF(AND(C124&gt;$D$17,C124&lt;=$E$17),$F$17,IF(C124&gt;$D$18,$F$18,"N/A"))))</f>
        <v>#DIV/0!</v>
      </c>
      <c r="D122" s="314" t="e">
        <f t="shared" si="36"/>
        <v>#DIV/0!</v>
      </c>
      <c r="E122" s="314" t="e">
        <f t="shared" si="36"/>
        <v>#DIV/0!</v>
      </c>
      <c r="F122" s="185"/>
      <c r="H122" s="86"/>
    </row>
    <row r="123" spans="1:9" ht="27" customHeight="1">
      <c r="A123" s="69" t="s">
        <v>94</v>
      </c>
      <c r="B123" s="276"/>
      <c r="C123" s="70"/>
      <c r="D123" s="70"/>
      <c r="E123" s="135"/>
      <c r="F123" s="70"/>
      <c r="G123" s="57" t="s">
        <v>183</v>
      </c>
      <c r="H123" s="86"/>
    </row>
    <row r="124" spans="1:9" ht="27" customHeight="1">
      <c r="A124" s="69" t="s">
        <v>95</v>
      </c>
      <c r="B124" s="92">
        <f>+(B123/($B$5*B119))</f>
        <v>0</v>
      </c>
      <c r="C124" s="92" t="e">
        <f t="shared" ref="C124" si="37">+(C123/($B$5*C119))</f>
        <v>#DIV/0!</v>
      </c>
      <c r="D124" s="92" t="e">
        <f t="shared" ref="D124" si="38">+(D123/($B$5*D119))</f>
        <v>#DIV/0!</v>
      </c>
      <c r="E124" s="92" t="e">
        <f t="shared" ref="E124" si="39">+(E123/($B$5*E119))</f>
        <v>#DIV/0!</v>
      </c>
      <c r="F124" s="70"/>
      <c r="H124" s="86"/>
    </row>
    <row r="125" spans="1:9" ht="27" customHeight="1">
      <c r="A125" s="184" t="s">
        <v>96</v>
      </c>
      <c r="B125" s="314">
        <f>+IF(AND(B126&gt;=$A$25,B126&lt;$B$25),$C$25,IF(AND(B126&gt;=$A$26,B126&lt;$B$26),$C$26,IF(AND(B126&gt;=$A$27,B126&lt;$B$27),$C$27,IF(AND(B126&gt;=$A$28,B126&lt;$B$28),$C$28,IF(B126&gt;=$A$29,$C$29,"N/A")))))</f>
        <v>20</v>
      </c>
      <c r="C125" s="314">
        <f t="shared" ref="C125" si="40">+IF(AND(C126&gt;=$A$25,C126&lt;$B$25),$C$25,IF(AND(C126&gt;=$A$26,C126&lt;$B$26),$C$26,IF(AND(C126&gt;=$A$27,C126&lt;$B$27),$C$27,IF(AND(C126&gt;=$A$28,C126&lt;$B$28),$C$28,IF(C126&gt;=$A$29,$C$29,"N/A")))))</f>
        <v>20</v>
      </c>
      <c r="D125" s="314">
        <f t="shared" ref="D125" si="41">+IF(AND(D126&gt;=$A$25,D126&lt;$B$25),$C$25,IF(AND(D126&gt;=$A$26,D126&lt;$B$26),$C$26,IF(AND(D126&gt;=$A$27,D126&lt;$B$27),$C$27,IF(AND(D126&gt;=$A$28,D126&lt;$B$28),$C$28,IF(D126&gt;=$A$29,$C$29,"N/A")))))</f>
        <v>20</v>
      </c>
      <c r="E125" s="314">
        <f t="shared" ref="E125" si="42">+IF(AND(E126&gt;=$A$25,E126&lt;$B$25),$C$25,IF(AND(E126&gt;=$A$26,E126&lt;$B$26),$C$26,IF(AND(E126&gt;=$A$27,E126&lt;$B$27),$C$27,IF(AND(E126&gt;=$A$28,E126&lt;$B$28),$C$28,IF(E126&gt;=$A$29,$C$29,"N/A")))))</f>
        <v>20</v>
      </c>
      <c r="F125" s="185"/>
      <c r="H125" s="86"/>
    </row>
    <row r="126" spans="1:9" ht="27" customHeight="1">
      <c r="A126" s="69" t="s">
        <v>97</v>
      </c>
      <c r="B126" s="276"/>
      <c r="C126" s="70"/>
      <c r="D126" s="70"/>
      <c r="E126" s="135"/>
      <c r="F126" s="70"/>
      <c r="G126" s="57" t="s">
        <v>184</v>
      </c>
      <c r="H126" s="86"/>
    </row>
    <row r="127" spans="1:9" ht="27" customHeight="1">
      <c r="A127" s="184" t="s">
        <v>98</v>
      </c>
      <c r="B127" s="314" t="str">
        <f>+IF(AND(B128&gt;=$D$25,B128&lt;=$E$25),$F$25,IF(AND(B128&gt;=$D$26,B128&lt;=$E$26),$F$26,IF(B128&gt;=$D$27,$F$27,"N/A")))</f>
        <v>N/A</v>
      </c>
      <c r="C127" s="314" t="str">
        <f t="shared" ref="C127" si="43">+IF(AND(C128&gt;=$D$25,C128&lt;=$E$25),$F$25,IF(AND(C128&gt;=$D$26,C128&lt;=$E$26),$F$26,IF(C128&gt;=$D$27,$F$27,"N/A")))</f>
        <v>N/A</v>
      </c>
      <c r="D127" s="314" t="str">
        <f t="shared" ref="D127" si="44">+IF(AND(D128&gt;=$D$25,D128&lt;=$E$25),$F$25,IF(AND(D128&gt;=$D$26,D128&lt;=$E$26),$F$26,IF(D128&gt;=$D$27,$F$27,"N/A")))</f>
        <v>N/A</v>
      </c>
      <c r="E127" s="314" t="str">
        <f t="shared" ref="E127" si="45">+IF(AND(E128&gt;=$D$25,E128&lt;=$E$25),$F$25,IF(AND(E128&gt;=$D$26,E128&lt;=$E$26),$F$26,IF(E128&gt;=$D$27,$F$27,"N/A")))</f>
        <v>N/A</v>
      </c>
      <c r="F127" s="185"/>
      <c r="H127" s="86"/>
    </row>
    <row r="128" spans="1:9" ht="27" customHeight="1">
      <c r="A128" s="161" t="s">
        <v>99</v>
      </c>
      <c r="B128" s="277"/>
      <c r="C128" s="160"/>
      <c r="D128" s="160"/>
      <c r="E128" s="162"/>
      <c r="F128" s="160"/>
      <c r="G128" s="57" t="s">
        <v>185</v>
      </c>
      <c r="H128" s="86"/>
    </row>
    <row r="129" spans="1:9" ht="27" customHeight="1">
      <c r="A129" s="159" t="s">
        <v>100</v>
      </c>
      <c r="B129" s="92" t="e">
        <f>+'Saldos de contratos (SCE)'!H341</f>
        <v>#DIV/0!</v>
      </c>
      <c r="C129" s="70">
        <f>+'Saldos de contratos (SCE)'!H368</f>
        <v>0</v>
      </c>
      <c r="D129" s="70">
        <f>+'Saldos de contratos (SCE)'!H387</f>
        <v>0</v>
      </c>
      <c r="E129" s="70">
        <f>+'Saldos de contratos (SCE)'!H406</f>
        <v>0</v>
      </c>
      <c r="F129" s="70"/>
      <c r="H129" s="86"/>
    </row>
    <row r="130" spans="1:9" ht="12.75" customHeight="1" thickBot="1">
      <c r="A130" s="71" t="s">
        <v>118</v>
      </c>
      <c r="B130" s="72" t="e">
        <f>+((B120*((B122+B125+B127)/100))-B129)</f>
        <v>#VALUE!</v>
      </c>
      <c r="C130" s="72" t="e">
        <f>+((C120*((C122+C125+C127)/100))-C129)</f>
        <v>#DIV/0!</v>
      </c>
      <c r="D130" s="72" t="e">
        <f>+((D120*((D122+D125+D127)/100))-D129)</f>
        <v>#DIV/0!</v>
      </c>
      <c r="E130" s="72" t="e">
        <f>+((E120*((E122+E125+E127)/100))-E129)</f>
        <v>#DIV/0!</v>
      </c>
      <c r="F130" s="63"/>
      <c r="G130" s="85"/>
    </row>
    <row r="131" spans="1:9">
      <c r="E131" s="172" t="e">
        <f>SUM(B130:E130)</f>
        <v>#VALUE!</v>
      </c>
      <c r="F131" s="63" t="e">
        <f>+IF(E131&gt;=$B$6,"CUMPLE KR",IF(E131&lt;$B$6,"NO CUMPLE KR"))</f>
        <v>#VALUE!</v>
      </c>
      <c r="G131" s="448" t="e">
        <f>+IF($E$131&gt;$B$8,"60","REVISAR PUNTAJE")</f>
        <v>#VALUE!</v>
      </c>
      <c r="H131" s="561" t="s">
        <v>270</v>
      </c>
      <c r="I131" s="562"/>
    </row>
    <row r="132" spans="1:9">
      <c r="G132" s="449"/>
      <c r="H132" s="563"/>
      <c r="I132" s="564"/>
    </row>
    <row r="133" spans="1:9" ht="13.5" thickBot="1">
      <c r="G133" s="450"/>
      <c r="H133" s="565"/>
      <c r="I133" s="566"/>
    </row>
  </sheetData>
  <mergeCells count="22">
    <mergeCell ref="B52:D52"/>
    <mergeCell ref="B53:D54"/>
    <mergeCell ref="B32:D33"/>
    <mergeCell ref="B31:D31"/>
    <mergeCell ref="A1:F1"/>
    <mergeCell ref="A2:F2"/>
    <mergeCell ref="A35:A37"/>
    <mergeCell ref="A56:A58"/>
    <mergeCell ref="B73:D73"/>
    <mergeCell ref="B74:D75"/>
    <mergeCell ref="A77:A79"/>
    <mergeCell ref="B93:D93"/>
    <mergeCell ref="B94:D95"/>
    <mergeCell ref="A97:A99"/>
    <mergeCell ref="B113:D113"/>
    <mergeCell ref="B114:D115"/>
    <mergeCell ref="A117:A119"/>
    <mergeCell ref="H49:I51"/>
    <mergeCell ref="H91:I93"/>
    <mergeCell ref="H70:I72"/>
    <mergeCell ref="H111:I113"/>
    <mergeCell ref="H131:I133"/>
  </mergeCells>
  <phoneticPr fontId="0" type="noConversion"/>
  <printOptions horizontalCentered="1"/>
  <pageMargins left="0.39370078740157483" right="0.39370078740157483" top="0.39370078740157483" bottom="0.59055118110236227" header="0.19685039370078741" footer="0.39370078740157483"/>
  <pageSetup scale="54" fitToHeight="2" orientation="portrait" horizontalDpi="4294967295" verticalDpi="4294967295" r:id="rId1"/>
  <headerFooter alignWithMargins="0">
    <oddHeader>&amp;C&amp;"Verdana,Normal"&amp;8&amp;P de &amp;N</oddHeader>
    <oddFooter>&amp;L&amp;"Verdana,Normal"&amp;8Ing. Angélica González&amp;C&amp;F&amp;R&amp;A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J400"/>
  <sheetViews>
    <sheetView workbookViewId="0">
      <selection activeCell="A10" sqref="A10"/>
    </sheetView>
  </sheetViews>
  <sheetFormatPr baseColWidth="10" defaultRowHeight="12.75"/>
  <cols>
    <col min="1" max="1" width="39.7109375" customWidth="1"/>
    <col min="2" max="2" width="21.7109375" customWidth="1"/>
    <col min="3" max="3" width="19" bestFit="1" customWidth="1"/>
    <col min="4" max="4" width="17.42578125" customWidth="1"/>
    <col min="5" max="5" width="17.28515625" customWidth="1"/>
    <col min="6" max="6" width="18.7109375" customWidth="1"/>
    <col min="7" max="7" width="18" bestFit="1" customWidth="1"/>
    <col min="8" max="8" width="19" bestFit="1" customWidth="1"/>
    <col min="9" max="12" width="17" bestFit="1" customWidth="1"/>
  </cols>
  <sheetData>
    <row r="1" spans="1:10" ht="111" customHeight="1">
      <c r="A1" s="582" t="str">
        <f>+'K-Kr Constructor'!A1:F1</f>
        <v>FONDO FINANCIERO DE PROYECTOS DE DESARROLLO FONADE
DEPARTAMENTO PARA LA PROSPERIDAD SOCIAL -DPS
CONVENIO INTERADMINISTRATIVO Nº 212080
INTERVENTORÍA TÉCNICA, ADMINISTRATIVA Y DE CONTROL PRESUPUESTAL PARA LA CONSTRUCCIÓN DEL CENTRO INTEGRADO COMUNITARIO CISCO SAN JOSÉ – FASE I, MUNICIPIO DE MANIZALES – CALDAS
CONVOCATORIA SIMPLIFICADA
CSI 005-2018</v>
      </c>
      <c r="B1" s="583"/>
      <c r="C1" s="583"/>
      <c r="D1" s="583"/>
      <c r="E1" s="583"/>
      <c r="F1" s="583"/>
      <c r="G1" s="583"/>
      <c r="H1" s="583"/>
    </row>
    <row r="3" spans="1:10">
      <c r="A3" s="189" t="s">
        <v>71</v>
      </c>
      <c r="B3" s="580" t="str">
        <f>VLOOKUP(A4,Conformación!$A$5:$N$131,2,FALSE)</f>
        <v>CONSULTORIA ESTRUCTURAL Y DE CONSTRUCCION S.A.S. - CEYCO INGENIERIA SAS</v>
      </c>
      <c r="C3" s="580"/>
      <c r="D3" s="580"/>
      <c r="E3" s="190"/>
      <c r="F3" s="190"/>
      <c r="G3" s="191"/>
      <c r="H3" s="191"/>
    </row>
    <row r="4" spans="1:10">
      <c r="A4" s="192">
        <v>1</v>
      </c>
      <c r="B4" s="581" t="str">
        <f>VLOOKUP(A4,Conformación!$A$5:$N$131,4,FALSE)</f>
        <v xml:space="preserve">(CONSULTORIA ESTRUCTURAL Y DE CONSTRUCCION S.A.S. - CEYCO INGENIERIA SAS 100% -  0% -  0%- 0%- 0%) </v>
      </c>
      <c r="C4" s="581"/>
      <c r="D4" s="581"/>
      <c r="E4" s="193"/>
      <c r="F4" s="194"/>
      <c r="G4" s="191"/>
      <c r="H4" s="191"/>
    </row>
    <row r="5" spans="1:10">
      <c r="A5" s="192"/>
      <c r="B5" s="581"/>
      <c r="C5" s="581"/>
      <c r="D5" s="581"/>
      <c r="E5" s="190"/>
      <c r="F5" s="190"/>
      <c r="G5" s="191"/>
      <c r="H5" s="191"/>
    </row>
    <row r="6" spans="1:10">
      <c r="A6" s="578" t="s">
        <v>87</v>
      </c>
      <c r="B6" s="579"/>
      <c r="C6" s="579"/>
      <c r="D6" s="579"/>
      <c r="E6" s="579"/>
      <c r="F6" s="579"/>
      <c r="G6" s="579"/>
      <c r="H6" s="579"/>
    </row>
    <row r="7" spans="1:10">
      <c r="A7" s="573" t="str">
        <f>VLOOKUP(A4,Conformación!$A$5:$N$131,5,FALSE)</f>
        <v>CONSULTORIA ESTRUCTURAL Y DE CONSTRUCCION S.A.S. - CEYCO INGENIERIA SAS</v>
      </c>
      <c r="B7" s="574"/>
      <c r="C7" s="574"/>
      <c r="D7" s="574"/>
      <c r="E7" s="574"/>
      <c r="F7" s="574"/>
      <c r="G7" s="574"/>
      <c r="H7" s="574"/>
    </row>
    <row r="8" spans="1:10">
      <c r="A8" s="575">
        <f>VLOOKUP(A4,Conformación!$A$5:$N$131,6,FALSE)</f>
        <v>1</v>
      </c>
      <c r="B8" s="576"/>
      <c r="C8" s="576"/>
      <c r="D8" s="576"/>
      <c r="E8" s="576"/>
      <c r="F8" s="576"/>
      <c r="G8" s="576"/>
      <c r="H8" s="576"/>
    </row>
    <row r="9" spans="1:10">
      <c r="A9" s="164" t="s">
        <v>72</v>
      </c>
      <c r="B9" s="165" t="s">
        <v>106</v>
      </c>
      <c r="C9" s="165" t="s">
        <v>107</v>
      </c>
      <c r="D9" s="165" t="s">
        <v>108</v>
      </c>
      <c r="E9" s="165" t="s">
        <v>109</v>
      </c>
      <c r="F9" s="165" t="s">
        <v>110</v>
      </c>
      <c r="G9" s="165" t="s">
        <v>111</v>
      </c>
      <c r="H9" s="165" t="s">
        <v>112</v>
      </c>
    </row>
    <row r="10" spans="1:10">
      <c r="A10" s="166" t="s">
        <v>198</v>
      </c>
      <c r="B10" s="200">
        <v>0</v>
      </c>
      <c r="C10" s="167"/>
      <c r="D10" s="167"/>
      <c r="E10" s="167"/>
      <c r="F10" s="167"/>
      <c r="G10" s="167"/>
      <c r="H10" s="167"/>
    </row>
    <row r="11" spans="1:10">
      <c r="A11" s="324" t="s">
        <v>199</v>
      </c>
      <c r="B11" s="326">
        <f>+B10*30</f>
        <v>0</v>
      </c>
      <c r="C11" s="326">
        <f>+C10*30</f>
        <v>0</v>
      </c>
      <c r="D11" s="326"/>
      <c r="E11" s="326"/>
      <c r="F11" s="326"/>
      <c r="G11" s="326"/>
      <c r="H11" s="326"/>
    </row>
    <row r="12" spans="1:10">
      <c r="A12" s="166" t="s">
        <v>101</v>
      </c>
      <c r="B12" s="195"/>
      <c r="C12" s="195"/>
      <c r="D12" s="167"/>
      <c r="E12" s="167"/>
      <c r="F12" s="167"/>
      <c r="G12" s="167"/>
      <c r="H12" s="167"/>
    </row>
    <row r="13" spans="1:10">
      <c r="A13" s="166" t="s">
        <v>102</v>
      </c>
      <c r="B13" s="177">
        <v>0</v>
      </c>
      <c r="C13" s="177"/>
      <c r="D13" s="167"/>
      <c r="E13" s="167"/>
      <c r="F13" s="167"/>
      <c r="G13" s="167"/>
      <c r="H13" s="167"/>
    </row>
    <row r="14" spans="1:10">
      <c r="A14" s="324" t="s">
        <v>197</v>
      </c>
      <c r="B14" s="325">
        <v>0</v>
      </c>
      <c r="C14" s="325">
        <v>0</v>
      </c>
      <c r="D14" s="326"/>
      <c r="E14" s="326"/>
      <c r="F14" s="326"/>
      <c r="G14" s="326"/>
      <c r="H14" s="326"/>
      <c r="J14" s="167"/>
    </row>
    <row r="15" spans="1:10">
      <c r="A15" s="168" t="s">
        <v>103</v>
      </c>
      <c r="B15" s="176">
        <v>0</v>
      </c>
      <c r="C15" s="176"/>
      <c r="D15" s="167"/>
      <c r="E15" s="167"/>
      <c r="F15" s="167"/>
      <c r="G15" s="167"/>
      <c r="H15" s="167"/>
    </row>
    <row r="16" spans="1:10" ht="25.5">
      <c r="A16" s="169" t="s">
        <v>104</v>
      </c>
      <c r="B16" s="294">
        <v>0</v>
      </c>
      <c r="C16" s="294"/>
      <c r="D16" s="295"/>
      <c r="E16" s="295"/>
      <c r="F16" s="295"/>
      <c r="G16" s="295"/>
      <c r="H16" s="295"/>
      <c r="I16" s="33" t="s">
        <v>187</v>
      </c>
    </row>
    <row r="17" spans="1:10">
      <c r="A17" s="168" t="s">
        <v>105</v>
      </c>
      <c r="B17" s="167">
        <f>IF(B14=0,DAYS360(B13,B16),DAYS360(B13,B14))</f>
        <v>0</v>
      </c>
      <c r="C17" s="200"/>
      <c r="D17" s="167"/>
      <c r="E17" s="167"/>
      <c r="F17" s="167"/>
      <c r="G17" s="167"/>
      <c r="H17" s="167"/>
    </row>
    <row r="18" spans="1:10">
      <c r="A18" s="169" t="s">
        <v>113</v>
      </c>
      <c r="B18" s="167">
        <f>+(B10*30)-B17</f>
        <v>0</v>
      </c>
      <c r="C18" s="200"/>
      <c r="D18" s="167"/>
      <c r="E18" s="167"/>
      <c r="F18" s="167"/>
      <c r="G18" s="167"/>
      <c r="H18" s="167"/>
      <c r="J18" s="56"/>
    </row>
    <row r="19" spans="1:10">
      <c r="A19" s="170" t="s">
        <v>115</v>
      </c>
      <c r="B19" s="329" t="e">
        <f t="shared" ref="B19" si="0">+(B12/(B10*30))</f>
        <v>#DIV/0!</v>
      </c>
      <c r="C19" s="195" t="e">
        <f>+(C12/(C10*30))</f>
        <v>#DIV/0!</v>
      </c>
      <c r="D19" s="167">
        <v>0</v>
      </c>
      <c r="E19" s="167">
        <v>0</v>
      </c>
      <c r="F19" s="167">
        <v>0</v>
      </c>
      <c r="G19" s="167">
        <v>0</v>
      </c>
      <c r="H19" s="167">
        <v>0</v>
      </c>
    </row>
    <row r="20" spans="1:10">
      <c r="A20" s="171" t="s">
        <v>114</v>
      </c>
      <c r="B20" s="195" t="e">
        <f>+B19*B18*B15</f>
        <v>#DIV/0!</v>
      </c>
      <c r="C20" s="195" t="e">
        <f>+C19*C18*C15</f>
        <v>#DIV/0!</v>
      </c>
      <c r="D20" s="167">
        <f t="shared" ref="D20:H20" si="1">+D19*D18*D15</f>
        <v>0</v>
      </c>
      <c r="E20" s="167">
        <f t="shared" si="1"/>
        <v>0</v>
      </c>
      <c r="F20" s="167">
        <f t="shared" si="1"/>
        <v>0</v>
      </c>
      <c r="G20" s="167">
        <f t="shared" si="1"/>
        <v>0</v>
      </c>
      <c r="H20" s="167">
        <f t="shared" si="1"/>
        <v>0</v>
      </c>
    </row>
    <row r="21" spans="1:10">
      <c r="A21" s="577" t="s">
        <v>117</v>
      </c>
      <c r="B21" s="577"/>
      <c r="C21" s="577"/>
      <c r="D21" s="577"/>
      <c r="E21" s="577"/>
      <c r="F21" s="577"/>
      <c r="G21" s="577"/>
      <c r="H21" s="198" t="e">
        <f>SUM(B20:H20)</f>
        <v>#DIV/0!</v>
      </c>
    </row>
    <row r="23" spans="1:10">
      <c r="A23" s="163" t="s">
        <v>116</v>
      </c>
    </row>
    <row r="25" spans="1:10">
      <c r="A25" s="578" t="s">
        <v>88</v>
      </c>
      <c r="B25" s="579"/>
      <c r="C25" s="579"/>
      <c r="D25" s="579"/>
      <c r="E25" s="579"/>
      <c r="F25" s="579"/>
      <c r="G25" s="579"/>
      <c r="H25" s="579"/>
    </row>
    <row r="26" spans="1:10">
      <c r="A26" s="573">
        <f>VLOOKUP(A4,Conformación!$A$5:$N$131,7,FALSE)</f>
        <v>0</v>
      </c>
      <c r="B26" s="574"/>
      <c r="C26" s="574"/>
      <c r="D26" s="574"/>
      <c r="E26" s="574"/>
      <c r="F26" s="574"/>
      <c r="G26" s="574"/>
      <c r="H26" s="574"/>
    </row>
    <row r="27" spans="1:10">
      <c r="A27" s="575">
        <f>VLOOKUP(A4,Conformación!$A$5:$N$131,8,FALSE)</f>
        <v>0</v>
      </c>
      <c r="B27" s="576"/>
      <c r="C27" s="576"/>
      <c r="D27" s="576"/>
      <c r="E27" s="576"/>
      <c r="F27" s="576"/>
      <c r="G27" s="576"/>
      <c r="H27" s="576"/>
    </row>
    <row r="28" spans="1:10">
      <c r="A28" s="164" t="s">
        <v>72</v>
      </c>
      <c r="B28" s="165" t="s">
        <v>106</v>
      </c>
      <c r="C28" s="165" t="s">
        <v>107</v>
      </c>
      <c r="D28" s="165" t="s">
        <v>108</v>
      </c>
      <c r="E28" s="165" t="s">
        <v>109</v>
      </c>
      <c r="F28" s="165" t="s">
        <v>110</v>
      </c>
      <c r="G28" s="165" t="s">
        <v>111</v>
      </c>
      <c r="H28" s="165" t="s">
        <v>112</v>
      </c>
    </row>
    <row r="29" spans="1:10">
      <c r="A29" s="166" t="s">
        <v>198</v>
      </c>
      <c r="B29" s="200">
        <v>0</v>
      </c>
      <c r="C29" s="167">
        <v>5</v>
      </c>
      <c r="D29" s="167"/>
      <c r="E29" s="167"/>
      <c r="F29" s="167"/>
      <c r="G29" s="167"/>
      <c r="H29" s="167"/>
    </row>
    <row r="30" spans="1:10">
      <c r="A30" s="324" t="s">
        <v>199</v>
      </c>
      <c r="B30" s="326">
        <f>+B29*30</f>
        <v>0</v>
      </c>
      <c r="C30" s="326">
        <f>+C29*30</f>
        <v>150</v>
      </c>
      <c r="D30" s="326"/>
      <c r="E30" s="326"/>
      <c r="F30" s="326"/>
      <c r="G30" s="326"/>
      <c r="H30" s="326"/>
    </row>
    <row r="31" spans="1:10">
      <c r="A31" s="166" t="s">
        <v>101</v>
      </c>
      <c r="B31" s="195"/>
      <c r="C31" s="327">
        <v>3628111376</v>
      </c>
      <c r="D31" s="327"/>
      <c r="E31" s="327"/>
      <c r="F31" s="327"/>
      <c r="G31" s="327"/>
      <c r="H31" s="327"/>
    </row>
    <row r="32" spans="1:10">
      <c r="A32" s="166" t="s">
        <v>102</v>
      </c>
      <c r="B32" s="177">
        <v>0</v>
      </c>
      <c r="C32" s="177">
        <v>42871</v>
      </c>
      <c r="D32" s="167"/>
      <c r="E32" s="167"/>
      <c r="F32" s="167"/>
      <c r="G32" s="167"/>
      <c r="H32" s="167"/>
    </row>
    <row r="33" spans="1:10">
      <c r="A33" s="324" t="s">
        <v>197</v>
      </c>
      <c r="B33" s="325">
        <v>0</v>
      </c>
      <c r="C33" s="325">
        <v>0</v>
      </c>
      <c r="D33" s="326"/>
      <c r="E33" s="326"/>
      <c r="F33" s="326"/>
      <c r="G33" s="326"/>
      <c r="H33" s="326"/>
      <c r="J33" s="167"/>
    </row>
    <row r="34" spans="1:10">
      <c r="A34" s="168" t="s">
        <v>103</v>
      </c>
      <c r="B34" s="176">
        <v>0</v>
      </c>
      <c r="C34" s="176">
        <v>0.25</v>
      </c>
      <c r="D34" s="167"/>
      <c r="E34" s="167"/>
      <c r="F34" s="167"/>
      <c r="G34" s="167"/>
      <c r="H34" s="167"/>
    </row>
    <row r="35" spans="1:10" ht="25.5">
      <c r="A35" s="169" t="s">
        <v>104</v>
      </c>
      <c r="B35" s="294">
        <v>0</v>
      </c>
      <c r="C35" s="294">
        <v>42901</v>
      </c>
      <c r="D35" s="295"/>
      <c r="E35" s="295"/>
      <c r="F35" s="295"/>
      <c r="G35" s="295"/>
      <c r="H35" s="295"/>
      <c r="I35" s="33" t="s">
        <v>187</v>
      </c>
    </row>
    <row r="36" spans="1:10">
      <c r="A36" s="168" t="s">
        <v>105</v>
      </c>
      <c r="B36" s="167">
        <f>IF(B33=0,DAYS360(B32,B35),DAYS360(B32,B33))</f>
        <v>0</v>
      </c>
      <c r="C36" s="167">
        <f>IF(C33=0,DAYS360(C32,C35),DAYS360(C32,C33))</f>
        <v>29</v>
      </c>
      <c r="D36" s="167"/>
      <c r="E36" s="167"/>
      <c r="F36" s="167"/>
      <c r="G36" s="167"/>
      <c r="H36" s="167"/>
    </row>
    <row r="37" spans="1:10">
      <c r="A37" s="169" t="s">
        <v>113</v>
      </c>
      <c r="B37" s="167">
        <f>+(B29*30)-B36</f>
        <v>0</v>
      </c>
      <c r="C37" s="167">
        <f>+(C29*30)-C36</f>
        <v>121</v>
      </c>
      <c r="D37" s="167"/>
      <c r="E37" s="167"/>
      <c r="F37" s="167"/>
      <c r="G37" s="167"/>
      <c r="H37" s="167"/>
    </row>
    <row r="38" spans="1:10">
      <c r="A38" s="170" t="s">
        <v>115</v>
      </c>
      <c r="B38" s="329" t="e">
        <f t="shared" ref="B38" si="2">+(B31/(B29*30))</f>
        <v>#DIV/0!</v>
      </c>
      <c r="C38" s="195">
        <f t="shared" ref="C38:H38" si="3">+(C31/(C29*30))</f>
        <v>24187409.173333332</v>
      </c>
      <c r="D38" s="195" t="e">
        <f t="shared" si="3"/>
        <v>#DIV/0!</v>
      </c>
      <c r="E38" s="195" t="e">
        <f t="shared" si="3"/>
        <v>#DIV/0!</v>
      </c>
      <c r="F38" s="195" t="e">
        <f t="shared" si="3"/>
        <v>#DIV/0!</v>
      </c>
      <c r="G38" s="195" t="e">
        <f t="shared" si="3"/>
        <v>#DIV/0!</v>
      </c>
      <c r="H38" s="195" t="e">
        <f t="shared" si="3"/>
        <v>#DIV/0!</v>
      </c>
    </row>
    <row r="39" spans="1:10">
      <c r="A39" s="171" t="s">
        <v>114</v>
      </c>
      <c r="B39" s="195" t="e">
        <f>+B38*B37*B34</f>
        <v>#DIV/0!</v>
      </c>
      <c r="C39" s="195">
        <f t="shared" ref="C39" si="4">+C38*C37*C34</f>
        <v>731669127.49333334</v>
      </c>
      <c r="D39" s="195" t="e">
        <f t="shared" ref="D39" si="5">+D38*D37*D34</f>
        <v>#DIV/0!</v>
      </c>
      <c r="E39" s="195" t="e">
        <f t="shared" ref="E39" si="6">+E38*E37*E34</f>
        <v>#DIV/0!</v>
      </c>
      <c r="F39" s="195" t="e">
        <f t="shared" ref="F39" si="7">+F38*F37*F34</f>
        <v>#DIV/0!</v>
      </c>
      <c r="G39" s="195" t="e">
        <f t="shared" ref="G39" si="8">+G38*G37*G34</f>
        <v>#DIV/0!</v>
      </c>
      <c r="H39" s="195" t="e">
        <f t="shared" ref="H39" si="9">+H38*H37*H34</f>
        <v>#DIV/0!</v>
      </c>
    </row>
    <row r="40" spans="1:10">
      <c r="A40" s="577" t="s">
        <v>117</v>
      </c>
      <c r="B40" s="577"/>
      <c r="C40" s="577"/>
      <c r="D40" s="577"/>
      <c r="E40" s="577"/>
      <c r="F40" s="577"/>
      <c r="G40" s="577"/>
      <c r="H40" s="328" t="e">
        <f>SUM(B39)</f>
        <v>#DIV/0!</v>
      </c>
    </row>
    <row r="42" spans="1:10">
      <c r="A42" s="163" t="s">
        <v>116</v>
      </c>
    </row>
    <row r="43" spans="1:10">
      <c r="A43" s="56" t="s">
        <v>200</v>
      </c>
    </row>
    <row r="44" spans="1:10">
      <c r="A44" s="578" t="s">
        <v>16</v>
      </c>
      <c r="B44" s="579"/>
      <c r="C44" s="579"/>
      <c r="D44" s="579"/>
      <c r="E44" s="579"/>
      <c r="F44" s="579"/>
      <c r="G44" s="579"/>
      <c r="H44" s="579"/>
    </row>
    <row r="45" spans="1:10">
      <c r="A45" s="573">
        <f>VLOOKUP(A4,Conformación!$A$5:$N$131,9,FALSE)</f>
        <v>0</v>
      </c>
      <c r="B45" s="574"/>
      <c r="C45" s="574"/>
      <c r="D45" s="574"/>
      <c r="E45" s="574"/>
      <c r="F45" s="574"/>
      <c r="G45" s="574"/>
      <c r="H45" s="574"/>
    </row>
    <row r="46" spans="1:10">
      <c r="A46" s="575">
        <f>VLOOKUP(A4,Conformación!$A$5:$N$131,10,FALSE)</f>
        <v>0</v>
      </c>
      <c r="B46" s="576"/>
      <c r="C46" s="576"/>
      <c r="D46" s="576"/>
      <c r="E46" s="576"/>
      <c r="F46" s="576"/>
      <c r="G46" s="576"/>
      <c r="H46" s="576"/>
    </row>
    <row r="47" spans="1:10">
      <c r="A47" s="164" t="s">
        <v>72</v>
      </c>
      <c r="B47" s="165" t="s">
        <v>106</v>
      </c>
      <c r="C47" s="165" t="s">
        <v>107</v>
      </c>
      <c r="D47" s="165" t="s">
        <v>108</v>
      </c>
      <c r="E47" s="165" t="s">
        <v>109</v>
      </c>
      <c r="F47" s="165" t="s">
        <v>110</v>
      </c>
      <c r="G47" s="165" t="s">
        <v>111</v>
      </c>
      <c r="H47" s="165" t="s">
        <v>112</v>
      </c>
    </row>
    <row r="48" spans="1:10">
      <c r="A48" s="166" t="s">
        <v>198</v>
      </c>
      <c r="B48" s="200">
        <v>0</v>
      </c>
      <c r="C48" s="167"/>
      <c r="D48" s="167"/>
      <c r="E48" s="167"/>
      <c r="F48" s="167"/>
      <c r="G48" s="167"/>
      <c r="H48" s="167"/>
    </row>
    <row r="49" spans="1:10">
      <c r="A49" s="324" t="s">
        <v>199</v>
      </c>
      <c r="B49" s="326">
        <f>+B48*30</f>
        <v>0</v>
      </c>
      <c r="C49" s="326">
        <f>+C48*30</f>
        <v>0</v>
      </c>
      <c r="D49" s="326"/>
      <c r="E49" s="326"/>
      <c r="F49" s="326"/>
      <c r="G49" s="326"/>
      <c r="H49" s="326"/>
    </row>
    <row r="50" spans="1:10">
      <c r="A50" s="166" t="s">
        <v>101</v>
      </c>
      <c r="B50" s="195"/>
      <c r="C50" s="167"/>
      <c r="D50" s="167"/>
      <c r="E50" s="167"/>
      <c r="F50" s="167"/>
      <c r="G50" s="167"/>
      <c r="H50" s="167"/>
    </row>
    <row r="51" spans="1:10">
      <c r="A51" s="166" t="s">
        <v>102</v>
      </c>
      <c r="B51" s="177">
        <v>0</v>
      </c>
      <c r="C51" s="167"/>
      <c r="D51" s="167"/>
      <c r="E51" s="167"/>
      <c r="F51" s="167"/>
      <c r="G51" s="167"/>
      <c r="H51" s="167"/>
    </row>
    <row r="52" spans="1:10">
      <c r="A52" s="324" t="s">
        <v>197</v>
      </c>
      <c r="B52" s="325">
        <v>0</v>
      </c>
      <c r="C52" s="325">
        <v>0</v>
      </c>
      <c r="D52" s="326"/>
      <c r="E52" s="326"/>
      <c r="F52" s="326"/>
      <c r="G52" s="326"/>
      <c r="H52" s="326"/>
      <c r="J52" s="167"/>
    </row>
    <row r="53" spans="1:10">
      <c r="A53" s="168" t="s">
        <v>103</v>
      </c>
      <c r="B53" s="176">
        <v>0</v>
      </c>
      <c r="C53" s="167"/>
      <c r="D53" s="167"/>
      <c r="E53" s="167"/>
      <c r="F53" s="167"/>
      <c r="G53" s="167"/>
      <c r="H53" s="167"/>
    </row>
    <row r="54" spans="1:10" ht="25.5">
      <c r="A54" s="169" t="s">
        <v>104</v>
      </c>
      <c r="B54" s="294">
        <v>0</v>
      </c>
      <c r="C54" s="295"/>
      <c r="D54" s="295"/>
      <c r="E54" s="295"/>
      <c r="F54" s="295"/>
      <c r="G54" s="295"/>
      <c r="H54" s="295"/>
      <c r="I54" s="33" t="s">
        <v>187</v>
      </c>
    </row>
    <row r="55" spans="1:10">
      <c r="A55" s="168" t="s">
        <v>105</v>
      </c>
      <c r="B55" s="167">
        <f>IF(B52=0,DAYS360(B51,B54),DAYS360(B51,B52))</f>
        <v>0</v>
      </c>
      <c r="C55" s="167"/>
      <c r="D55" s="167"/>
      <c r="E55" s="167"/>
      <c r="F55" s="167"/>
      <c r="G55" s="167"/>
      <c r="H55" s="167"/>
    </row>
    <row r="56" spans="1:10">
      <c r="A56" s="169" t="s">
        <v>113</v>
      </c>
      <c r="B56" s="167">
        <f>+(B48*30)-B55</f>
        <v>0</v>
      </c>
      <c r="C56" s="167"/>
      <c r="D56" s="167"/>
      <c r="E56" s="167"/>
      <c r="F56" s="167"/>
      <c r="G56" s="167"/>
      <c r="H56" s="167"/>
    </row>
    <row r="57" spans="1:10">
      <c r="A57" s="170" t="s">
        <v>115</v>
      </c>
      <c r="B57" s="329" t="e">
        <f t="shared" ref="B57" si="10">+(B50/(B48*30))</f>
        <v>#DIV/0!</v>
      </c>
      <c r="C57" s="167" t="e">
        <f t="shared" ref="C57:H57" si="11">+(C50/(C48*30))</f>
        <v>#DIV/0!</v>
      </c>
      <c r="D57" s="167" t="e">
        <f t="shared" si="11"/>
        <v>#DIV/0!</v>
      </c>
      <c r="E57" s="167" t="e">
        <f t="shared" si="11"/>
        <v>#DIV/0!</v>
      </c>
      <c r="F57" s="167" t="e">
        <f t="shared" si="11"/>
        <v>#DIV/0!</v>
      </c>
      <c r="G57" s="167" t="e">
        <f t="shared" si="11"/>
        <v>#DIV/0!</v>
      </c>
      <c r="H57" s="167" t="e">
        <f t="shared" si="11"/>
        <v>#DIV/0!</v>
      </c>
    </row>
    <row r="58" spans="1:10">
      <c r="A58" s="171" t="s">
        <v>114</v>
      </c>
      <c r="B58" s="195" t="e">
        <f>+B57*B56*B53</f>
        <v>#DIV/0!</v>
      </c>
      <c r="C58" s="167" t="e">
        <f t="shared" ref="C58" si="12">+C57*C56*C53</f>
        <v>#DIV/0!</v>
      </c>
      <c r="D58" s="167" t="e">
        <f t="shared" ref="D58" si="13">+D57*D56*D53</f>
        <v>#DIV/0!</v>
      </c>
      <c r="E58" s="167" t="e">
        <f t="shared" ref="E58" si="14">+E57*E56*E53</f>
        <v>#DIV/0!</v>
      </c>
      <c r="F58" s="167" t="e">
        <f t="shared" ref="F58" si="15">+F57*F56*F53</f>
        <v>#DIV/0!</v>
      </c>
      <c r="G58" s="167" t="e">
        <f t="shared" ref="G58" si="16">+G57*G56*G53</f>
        <v>#DIV/0!</v>
      </c>
      <c r="H58" s="167" t="e">
        <f t="shared" ref="H58" si="17">+H57*H56*H53</f>
        <v>#DIV/0!</v>
      </c>
    </row>
    <row r="59" spans="1:10">
      <c r="A59" s="577" t="s">
        <v>117</v>
      </c>
      <c r="B59" s="577"/>
      <c r="C59" s="577"/>
      <c r="D59" s="577"/>
      <c r="E59" s="577"/>
      <c r="F59" s="577"/>
      <c r="G59" s="577"/>
      <c r="H59" s="171" t="e">
        <f>SUM(B58:H58)</f>
        <v>#DIV/0!</v>
      </c>
    </row>
    <row r="61" spans="1:10">
      <c r="A61" s="163" t="s">
        <v>116</v>
      </c>
    </row>
    <row r="63" spans="1:10">
      <c r="A63" s="578" t="s">
        <v>17</v>
      </c>
      <c r="B63" s="579"/>
      <c r="C63" s="579"/>
      <c r="D63" s="579"/>
      <c r="E63" s="579"/>
      <c r="F63" s="579"/>
      <c r="G63" s="579"/>
      <c r="H63" s="579"/>
    </row>
    <row r="64" spans="1:10">
      <c r="A64" s="573">
        <f>VLOOKUP(A4,Conformación!$A$5:$N$131,11,FALSE)</f>
        <v>0</v>
      </c>
      <c r="B64" s="574"/>
      <c r="C64" s="574"/>
      <c r="D64" s="574"/>
      <c r="E64" s="574"/>
      <c r="F64" s="574"/>
      <c r="G64" s="574"/>
      <c r="H64" s="574"/>
    </row>
    <row r="65" spans="1:10">
      <c r="A65" s="575">
        <f>VLOOKUP(A4,Conformación!$A$5:$N$131,12,FALSE)</f>
        <v>0</v>
      </c>
      <c r="B65" s="576"/>
      <c r="C65" s="576"/>
      <c r="D65" s="576"/>
      <c r="E65" s="576"/>
      <c r="F65" s="576"/>
      <c r="G65" s="576"/>
      <c r="H65" s="576"/>
    </row>
    <row r="66" spans="1:10">
      <c r="A66" s="164" t="s">
        <v>72</v>
      </c>
      <c r="B66" s="165" t="s">
        <v>106</v>
      </c>
      <c r="C66" s="165" t="s">
        <v>107</v>
      </c>
      <c r="D66" s="165" t="s">
        <v>108</v>
      </c>
      <c r="E66" s="165" t="s">
        <v>109</v>
      </c>
      <c r="F66" s="165" t="s">
        <v>110</v>
      </c>
      <c r="G66" s="165" t="s">
        <v>111</v>
      </c>
      <c r="H66" s="165" t="s">
        <v>112</v>
      </c>
    </row>
    <row r="67" spans="1:10">
      <c r="A67" s="166" t="s">
        <v>198</v>
      </c>
      <c r="B67" s="200">
        <v>0</v>
      </c>
      <c r="C67" s="167"/>
      <c r="D67" s="167"/>
      <c r="E67" s="167"/>
      <c r="F67" s="167"/>
      <c r="G67" s="167"/>
      <c r="H67" s="167"/>
    </row>
    <row r="68" spans="1:10">
      <c r="A68" s="324" t="s">
        <v>199</v>
      </c>
      <c r="B68" s="326">
        <f>+B67*30</f>
        <v>0</v>
      </c>
      <c r="C68" s="326">
        <f>+C67*30</f>
        <v>0</v>
      </c>
      <c r="D68" s="326"/>
      <c r="E68" s="326"/>
      <c r="F68" s="326"/>
      <c r="G68" s="326"/>
      <c r="H68" s="326"/>
    </row>
    <row r="69" spans="1:10">
      <c r="A69" s="166" t="s">
        <v>101</v>
      </c>
      <c r="B69" s="195"/>
      <c r="C69" s="167"/>
      <c r="D69" s="167"/>
      <c r="E69" s="167"/>
      <c r="F69" s="167"/>
      <c r="G69" s="167"/>
      <c r="H69" s="167"/>
    </row>
    <row r="70" spans="1:10">
      <c r="A70" s="166" t="s">
        <v>102</v>
      </c>
      <c r="B70" s="177">
        <v>0</v>
      </c>
      <c r="C70" s="167"/>
      <c r="D70" s="167"/>
      <c r="E70" s="167"/>
      <c r="F70" s="167"/>
      <c r="G70" s="167"/>
      <c r="H70" s="167"/>
    </row>
    <row r="71" spans="1:10">
      <c r="A71" s="324" t="s">
        <v>197</v>
      </c>
      <c r="B71" s="325">
        <v>0</v>
      </c>
      <c r="C71" s="325">
        <v>0</v>
      </c>
      <c r="D71" s="326"/>
      <c r="E71" s="326"/>
      <c r="F71" s="326"/>
      <c r="G71" s="326"/>
      <c r="H71" s="326"/>
      <c r="J71" s="167"/>
    </row>
    <row r="72" spans="1:10">
      <c r="A72" s="168" t="s">
        <v>103</v>
      </c>
      <c r="B72" s="176">
        <v>0</v>
      </c>
      <c r="C72" s="167"/>
      <c r="D72" s="167"/>
      <c r="E72" s="167"/>
      <c r="F72" s="167"/>
      <c r="G72" s="167"/>
      <c r="H72" s="167"/>
    </row>
    <row r="73" spans="1:10" ht="25.5">
      <c r="A73" s="169" t="s">
        <v>104</v>
      </c>
      <c r="B73" s="294">
        <v>0</v>
      </c>
      <c r="C73" s="295"/>
      <c r="D73" s="295"/>
      <c r="E73" s="295"/>
      <c r="F73" s="295"/>
      <c r="G73" s="295"/>
      <c r="H73" s="295"/>
      <c r="I73" s="33" t="s">
        <v>187</v>
      </c>
    </row>
    <row r="74" spans="1:10">
      <c r="A74" s="168" t="s">
        <v>105</v>
      </c>
      <c r="B74" s="167">
        <f>IF(B71=0,DAYS360(B70,B73),DAYS360(B70,B71))</f>
        <v>0</v>
      </c>
      <c r="C74" s="167"/>
      <c r="D74" s="167"/>
      <c r="E74" s="167"/>
      <c r="F74" s="167"/>
      <c r="G74" s="167"/>
      <c r="H74" s="167"/>
    </row>
    <row r="75" spans="1:10">
      <c r="A75" s="169" t="s">
        <v>113</v>
      </c>
      <c r="B75" s="167">
        <f>+(B67*30)-B74</f>
        <v>0</v>
      </c>
      <c r="C75" s="167"/>
      <c r="D75" s="167"/>
      <c r="E75" s="167"/>
      <c r="F75" s="167"/>
      <c r="G75" s="167"/>
      <c r="H75" s="167"/>
    </row>
    <row r="76" spans="1:10">
      <c r="A76" s="170" t="s">
        <v>115</v>
      </c>
      <c r="B76" s="329" t="e">
        <f t="shared" ref="B76" si="18">+(B69/(B67*30))</f>
        <v>#DIV/0!</v>
      </c>
      <c r="C76" s="167" t="e">
        <f t="shared" ref="C76:H76" si="19">+(C69/(C67*30))</f>
        <v>#DIV/0!</v>
      </c>
      <c r="D76" s="167" t="e">
        <f t="shared" si="19"/>
        <v>#DIV/0!</v>
      </c>
      <c r="E76" s="167" t="e">
        <f t="shared" si="19"/>
        <v>#DIV/0!</v>
      </c>
      <c r="F76" s="167" t="e">
        <f t="shared" si="19"/>
        <v>#DIV/0!</v>
      </c>
      <c r="G76" s="167" t="e">
        <f t="shared" si="19"/>
        <v>#DIV/0!</v>
      </c>
      <c r="H76" s="167" t="e">
        <f t="shared" si="19"/>
        <v>#DIV/0!</v>
      </c>
    </row>
    <row r="77" spans="1:10">
      <c r="A77" s="171" t="s">
        <v>114</v>
      </c>
      <c r="B77" s="195" t="e">
        <f>+B76*B75*B72</f>
        <v>#DIV/0!</v>
      </c>
      <c r="C77" s="167" t="e">
        <f t="shared" ref="C77" si="20">+C76*C75*C72</f>
        <v>#DIV/0!</v>
      </c>
      <c r="D77" s="167" t="e">
        <f t="shared" ref="D77" si="21">+D76*D75*D72</f>
        <v>#DIV/0!</v>
      </c>
      <c r="E77" s="167" t="e">
        <f t="shared" ref="E77" si="22">+E76*E75*E72</f>
        <v>#DIV/0!</v>
      </c>
      <c r="F77" s="167" t="e">
        <f t="shared" ref="F77" si="23">+F76*F75*F72</f>
        <v>#DIV/0!</v>
      </c>
      <c r="G77" s="167" t="e">
        <f t="shared" ref="G77" si="24">+G76*G75*G72</f>
        <v>#DIV/0!</v>
      </c>
      <c r="H77" s="167" t="e">
        <f t="shared" ref="H77" si="25">+H76*H75*H72</f>
        <v>#DIV/0!</v>
      </c>
    </row>
    <row r="78" spans="1:10">
      <c r="A78" s="577" t="s">
        <v>117</v>
      </c>
      <c r="B78" s="577"/>
      <c r="C78" s="577"/>
      <c r="D78" s="577"/>
      <c r="E78" s="577"/>
      <c r="F78" s="577"/>
      <c r="G78" s="577"/>
      <c r="H78" s="171" t="e">
        <f>SUM(B77:H77)</f>
        <v>#DIV/0!</v>
      </c>
    </row>
    <row r="80" spans="1:10">
      <c r="A80" s="163" t="s">
        <v>116</v>
      </c>
    </row>
    <row r="83" spans="1:10">
      <c r="A83" s="189" t="s">
        <v>71</v>
      </c>
      <c r="B83" s="580" t="str">
        <f>VLOOKUP(A84,Conformación!$A$5:$N$131,2,FALSE)</f>
        <v xml:space="preserve">NELSY LIDIA CRUZ SUAREZ </v>
      </c>
      <c r="C83" s="580"/>
      <c r="D83" s="580"/>
      <c r="E83" s="190"/>
      <c r="F83" s="190"/>
      <c r="G83" s="191"/>
      <c r="H83" s="191"/>
    </row>
    <row r="84" spans="1:10">
      <c r="A84" s="192">
        <v>2</v>
      </c>
      <c r="B84" s="581" t="str">
        <f>VLOOKUP(A84,Conformación!$A$5:$N$131,4,FALSE)</f>
        <v xml:space="preserve">(NELSY LIDIA CRUZ SUAREZ 100% -  0% -  0%- 0%- 0%) </v>
      </c>
      <c r="C84" s="581"/>
      <c r="D84" s="581"/>
      <c r="E84" s="193"/>
      <c r="F84" s="194"/>
      <c r="G84" s="191"/>
      <c r="H84" s="191"/>
    </row>
    <row r="85" spans="1:10">
      <c r="A85" s="192"/>
      <c r="B85" s="581"/>
      <c r="C85" s="581"/>
      <c r="D85" s="581"/>
      <c r="E85" s="190"/>
      <c r="F85" s="190"/>
      <c r="G85" s="191"/>
      <c r="H85" s="191"/>
    </row>
    <row r="86" spans="1:10">
      <c r="A86" s="578" t="s">
        <v>87</v>
      </c>
      <c r="B86" s="579"/>
      <c r="C86" s="579"/>
      <c r="D86" s="579"/>
      <c r="E86" s="579"/>
      <c r="F86" s="579"/>
      <c r="G86" s="579"/>
      <c r="H86" s="579"/>
    </row>
    <row r="87" spans="1:10">
      <c r="A87" s="573" t="str">
        <f>VLOOKUP(A84,Conformación!$A$5:$N$131,5,FALSE)</f>
        <v>NELSY LIDIA CRUZ SUAREZ</v>
      </c>
      <c r="B87" s="574"/>
      <c r="C87" s="574"/>
      <c r="D87" s="574"/>
      <c r="E87" s="574"/>
      <c r="F87" s="574"/>
      <c r="G87" s="574"/>
      <c r="H87" s="574"/>
    </row>
    <row r="88" spans="1:10">
      <c r="A88" s="575">
        <f>VLOOKUP(A84,Conformación!$A$5:$N$131,6,FALSE)</f>
        <v>1</v>
      </c>
      <c r="B88" s="576"/>
      <c r="C88" s="576"/>
      <c r="D88" s="576"/>
      <c r="E88" s="576"/>
      <c r="F88" s="576"/>
      <c r="G88" s="576"/>
      <c r="H88" s="576"/>
    </row>
    <row r="89" spans="1:10">
      <c r="A89" s="164" t="s">
        <v>72</v>
      </c>
      <c r="B89" s="165" t="s">
        <v>106</v>
      </c>
      <c r="C89" s="165" t="s">
        <v>107</v>
      </c>
      <c r="D89" s="165" t="s">
        <v>108</v>
      </c>
      <c r="E89" s="165" t="s">
        <v>109</v>
      </c>
      <c r="F89" s="165" t="s">
        <v>110</v>
      </c>
      <c r="G89" s="165" t="s">
        <v>111</v>
      </c>
      <c r="H89" s="165" t="s">
        <v>112</v>
      </c>
    </row>
    <row r="90" spans="1:10">
      <c r="A90" s="166" t="s">
        <v>198</v>
      </c>
      <c r="B90" s="200">
        <v>0</v>
      </c>
      <c r="C90" s="167"/>
      <c r="D90" s="167"/>
      <c r="E90" s="167"/>
      <c r="F90" s="167"/>
      <c r="G90" s="167"/>
      <c r="H90" s="167"/>
    </row>
    <row r="91" spans="1:10">
      <c r="A91" s="324" t="s">
        <v>199</v>
      </c>
      <c r="B91" s="326">
        <f>+B90*30</f>
        <v>0</v>
      </c>
      <c r="C91" s="326">
        <f>+C90*30</f>
        <v>0</v>
      </c>
      <c r="D91" s="326"/>
      <c r="E91" s="326"/>
      <c r="F91" s="326"/>
      <c r="G91" s="326"/>
      <c r="H91" s="326"/>
    </row>
    <row r="92" spans="1:10">
      <c r="A92" s="166" t="s">
        <v>101</v>
      </c>
      <c r="B92" s="195"/>
      <c r="C92" s="178"/>
      <c r="D92" s="178"/>
      <c r="E92" s="178"/>
      <c r="F92" s="178"/>
      <c r="G92" s="178"/>
      <c r="H92" s="178"/>
    </row>
    <row r="93" spans="1:10">
      <c r="A93" s="166" t="s">
        <v>102</v>
      </c>
      <c r="B93" s="177">
        <v>0</v>
      </c>
      <c r="C93" s="177"/>
      <c r="D93" s="177"/>
      <c r="E93" s="177"/>
      <c r="F93" s="177"/>
      <c r="G93" s="177"/>
      <c r="H93" s="177"/>
    </row>
    <row r="94" spans="1:10">
      <c r="A94" s="324" t="s">
        <v>197</v>
      </c>
      <c r="B94" s="325">
        <v>0</v>
      </c>
      <c r="C94" s="325">
        <v>0</v>
      </c>
      <c r="D94" s="326"/>
      <c r="E94" s="326"/>
      <c r="F94" s="326"/>
      <c r="G94" s="326"/>
      <c r="H94" s="326"/>
      <c r="J94" s="167"/>
    </row>
    <row r="95" spans="1:10">
      <c r="A95" s="168" t="s">
        <v>103</v>
      </c>
      <c r="B95" s="176">
        <v>0</v>
      </c>
      <c r="C95" s="176"/>
      <c r="D95" s="176"/>
      <c r="E95" s="176"/>
      <c r="F95" s="176"/>
      <c r="G95" s="176"/>
      <c r="H95" s="176"/>
    </row>
    <row r="96" spans="1:10" ht="25.5">
      <c r="A96" s="169" t="s">
        <v>104</v>
      </c>
      <c r="B96" s="294">
        <v>0</v>
      </c>
      <c r="C96" s="295"/>
      <c r="D96" s="295"/>
      <c r="E96" s="295"/>
      <c r="F96" s="295"/>
      <c r="G96" s="295"/>
      <c r="H96" s="295"/>
      <c r="I96" s="33" t="s">
        <v>187</v>
      </c>
    </row>
    <row r="97" spans="1:8">
      <c r="A97" s="168" t="s">
        <v>105</v>
      </c>
      <c r="B97" s="167">
        <f>IF(B94=0,DAYS360(B93,B96),DAYS360(B93,B94))</f>
        <v>0</v>
      </c>
      <c r="C97" s="167"/>
      <c r="D97" s="167"/>
      <c r="E97" s="167"/>
      <c r="F97" s="167"/>
      <c r="G97" s="167"/>
      <c r="H97" s="167"/>
    </row>
    <row r="98" spans="1:8">
      <c r="A98" s="169" t="s">
        <v>113</v>
      </c>
      <c r="B98" s="167">
        <f>+(B90*30)-B97</f>
        <v>0</v>
      </c>
      <c r="C98" s="167"/>
      <c r="D98" s="167"/>
      <c r="E98" s="167"/>
      <c r="F98" s="167"/>
      <c r="G98" s="167"/>
      <c r="H98" s="167"/>
    </row>
    <row r="99" spans="1:8">
      <c r="A99" s="170" t="s">
        <v>115</v>
      </c>
      <c r="B99" s="329" t="e">
        <f t="shared" ref="B99" si="26">+(B92/(B90*30))</f>
        <v>#DIV/0!</v>
      </c>
      <c r="C99" s="178" t="e">
        <f t="shared" ref="C99:E99" si="27">+(C92/(C90*30))</f>
        <v>#DIV/0!</v>
      </c>
      <c r="D99" s="178" t="e">
        <f t="shared" si="27"/>
        <v>#DIV/0!</v>
      </c>
      <c r="E99" s="178" t="e">
        <f t="shared" si="27"/>
        <v>#DIV/0!</v>
      </c>
      <c r="F99" s="178" t="e">
        <f t="shared" ref="F99:H99" si="28">+(F92/(F90*30))</f>
        <v>#DIV/0!</v>
      </c>
      <c r="G99" s="178" t="e">
        <f t="shared" si="28"/>
        <v>#DIV/0!</v>
      </c>
      <c r="H99" s="178" t="e">
        <f t="shared" si="28"/>
        <v>#DIV/0!</v>
      </c>
    </row>
    <row r="100" spans="1:8">
      <c r="A100" s="171" t="s">
        <v>114</v>
      </c>
      <c r="B100" s="195" t="e">
        <f>+B99*B98*B95</f>
        <v>#DIV/0!</v>
      </c>
      <c r="C100" s="178" t="e">
        <f t="shared" ref="C100" si="29">+C99*C98*C95</f>
        <v>#DIV/0!</v>
      </c>
      <c r="D100" s="178" t="e">
        <f t="shared" ref="D100" si="30">+D99*D98*D95</f>
        <v>#DIV/0!</v>
      </c>
      <c r="E100" s="178" t="e">
        <f t="shared" ref="E100" si="31">+E99*E98*E95</f>
        <v>#DIV/0!</v>
      </c>
      <c r="F100" s="178" t="e">
        <f t="shared" ref="F100:H100" si="32">+F99*F98*F95</f>
        <v>#DIV/0!</v>
      </c>
      <c r="G100" s="178" t="e">
        <f t="shared" si="32"/>
        <v>#DIV/0!</v>
      </c>
      <c r="H100" s="178" t="e">
        <f t="shared" si="32"/>
        <v>#DIV/0!</v>
      </c>
    </row>
    <row r="101" spans="1:8">
      <c r="A101" s="577" t="s">
        <v>117</v>
      </c>
      <c r="B101" s="577"/>
      <c r="C101" s="577"/>
      <c r="D101" s="577"/>
      <c r="E101" s="577"/>
      <c r="F101" s="577"/>
      <c r="G101" s="577"/>
      <c r="H101" s="179"/>
    </row>
    <row r="103" spans="1:8">
      <c r="A103" s="163" t="s">
        <v>116</v>
      </c>
    </row>
    <row r="105" spans="1:8">
      <c r="A105" s="578" t="s">
        <v>88</v>
      </c>
      <c r="B105" s="579"/>
      <c r="C105" s="579"/>
      <c r="D105" s="579"/>
      <c r="E105" s="579"/>
      <c r="F105" s="579"/>
      <c r="G105" s="579"/>
      <c r="H105" s="579"/>
    </row>
    <row r="106" spans="1:8">
      <c r="A106" s="573">
        <f>VLOOKUP(A84,Conformación!$A$5:$N$131,7,FALSE)</f>
        <v>0</v>
      </c>
      <c r="B106" s="574"/>
      <c r="C106" s="574"/>
      <c r="D106" s="574"/>
      <c r="E106" s="574"/>
      <c r="F106" s="574"/>
      <c r="G106" s="574"/>
      <c r="H106" s="574"/>
    </row>
    <row r="107" spans="1:8">
      <c r="A107" s="575">
        <f>VLOOKUP(A84,Conformación!$A$5:$N$131,8,FALSE)</f>
        <v>0</v>
      </c>
      <c r="B107" s="576"/>
      <c r="C107" s="576"/>
      <c r="D107" s="576"/>
      <c r="E107" s="576"/>
      <c r="F107" s="576"/>
      <c r="G107" s="576"/>
      <c r="H107" s="576"/>
    </row>
    <row r="108" spans="1:8">
      <c r="A108" s="164" t="s">
        <v>72</v>
      </c>
      <c r="B108" s="165" t="s">
        <v>106</v>
      </c>
      <c r="C108" s="165" t="s">
        <v>107</v>
      </c>
      <c r="D108" s="165" t="s">
        <v>108</v>
      </c>
      <c r="E108" s="165" t="s">
        <v>109</v>
      </c>
      <c r="F108" s="165" t="s">
        <v>110</v>
      </c>
      <c r="G108" s="165" t="s">
        <v>111</v>
      </c>
      <c r="H108" s="165" t="s">
        <v>112</v>
      </c>
    </row>
    <row r="109" spans="1:8">
      <c r="A109" s="166" t="s">
        <v>198</v>
      </c>
      <c r="B109" s="200">
        <v>0</v>
      </c>
      <c r="C109" s="167"/>
      <c r="D109" s="167"/>
      <c r="E109" s="167"/>
      <c r="F109" s="167"/>
      <c r="G109" s="167"/>
      <c r="H109" s="167"/>
    </row>
    <row r="110" spans="1:8">
      <c r="A110" s="324" t="s">
        <v>199</v>
      </c>
      <c r="B110" s="326">
        <f>+B109*30</f>
        <v>0</v>
      </c>
      <c r="C110" s="326">
        <f>+C109*30</f>
        <v>0</v>
      </c>
      <c r="D110" s="326"/>
      <c r="E110" s="326"/>
      <c r="F110" s="326"/>
      <c r="G110" s="326"/>
      <c r="H110" s="326"/>
    </row>
    <row r="111" spans="1:8">
      <c r="A111" s="166" t="s">
        <v>101</v>
      </c>
      <c r="B111" s="195"/>
      <c r="C111" s="167"/>
      <c r="D111" s="167"/>
      <c r="E111" s="167"/>
      <c r="F111" s="167"/>
      <c r="G111" s="167"/>
      <c r="H111" s="167"/>
    </row>
    <row r="112" spans="1:8">
      <c r="A112" s="166" t="s">
        <v>102</v>
      </c>
      <c r="B112" s="177">
        <v>0</v>
      </c>
      <c r="C112" s="167"/>
      <c r="D112" s="167"/>
      <c r="E112" s="167"/>
      <c r="F112" s="167"/>
      <c r="G112" s="167"/>
      <c r="H112" s="167"/>
    </row>
    <row r="113" spans="1:10">
      <c r="A113" s="324" t="s">
        <v>197</v>
      </c>
      <c r="B113" s="325">
        <v>0</v>
      </c>
      <c r="C113" s="325">
        <v>0</v>
      </c>
      <c r="D113" s="326"/>
      <c r="E113" s="326"/>
      <c r="F113" s="326"/>
      <c r="G113" s="326"/>
      <c r="H113" s="326"/>
      <c r="J113" s="167"/>
    </row>
    <row r="114" spans="1:10">
      <c r="A114" s="168" t="s">
        <v>103</v>
      </c>
      <c r="B114" s="176">
        <v>0</v>
      </c>
      <c r="C114" s="167"/>
      <c r="D114" s="167"/>
      <c r="E114" s="167"/>
      <c r="F114" s="167"/>
      <c r="G114" s="167"/>
      <c r="H114" s="167"/>
    </row>
    <row r="115" spans="1:10" ht="25.5">
      <c r="A115" s="169" t="s">
        <v>104</v>
      </c>
      <c r="B115" s="294">
        <v>0</v>
      </c>
      <c r="C115" s="295"/>
      <c r="D115" s="295"/>
      <c r="E115" s="295"/>
      <c r="F115" s="295"/>
      <c r="G115" s="295"/>
      <c r="H115" s="295"/>
      <c r="I115" s="33" t="s">
        <v>187</v>
      </c>
    </row>
    <row r="116" spans="1:10">
      <c r="A116" s="168" t="s">
        <v>105</v>
      </c>
      <c r="B116" s="167">
        <f>IF(B113=0,DAYS360(B112,B115),DAYS360(B112,B113))</f>
        <v>0</v>
      </c>
      <c r="C116" s="167"/>
      <c r="D116" s="167"/>
      <c r="E116" s="167"/>
      <c r="F116" s="167"/>
      <c r="G116" s="167"/>
      <c r="H116" s="167"/>
    </row>
    <row r="117" spans="1:10">
      <c r="A117" s="169" t="s">
        <v>113</v>
      </c>
      <c r="B117" s="167">
        <f>+(B109*30)-B116</f>
        <v>0</v>
      </c>
      <c r="C117" s="167"/>
      <c r="D117" s="167"/>
      <c r="E117" s="167"/>
      <c r="F117" s="167"/>
      <c r="G117" s="167"/>
      <c r="H117" s="167"/>
    </row>
    <row r="118" spans="1:10">
      <c r="A118" s="170" t="s">
        <v>115</v>
      </c>
      <c r="B118" s="329" t="e">
        <f t="shared" ref="B118" si="33">+(B111/(B109*30))</f>
        <v>#DIV/0!</v>
      </c>
      <c r="C118" s="178" t="e">
        <f>+(C111/(C109*30))</f>
        <v>#DIV/0!</v>
      </c>
      <c r="D118" s="167">
        <v>0</v>
      </c>
      <c r="E118" s="167">
        <v>0</v>
      </c>
      <c r="F118" s="167">
        <v>0</v>
      </c>
      <c r="G118" s="167">
        <v>0</v>
      </c>
      <c r="H118" s="167">
        <v>0</v>
      </c>
    </row>
    <row r="119" spans="1:10">
      <c r="A119" s="171" t="s">
        <v>114</v>
      </c>
      <c r="B119" s="195" t="e">
        <f>+B118*B117*B114</f>
        <v>#DIV/0!</v>
      </c>
      <c r="C119" s="178" t="e">
        <f>+C118*C117*C114</f>
        <v>#DIV/0!</v>
      </c>
      <c r="D119" s="167">
        <f t="shared" ref="D119" si="34">+D118*D117*D114</f>
        <v>0</v>
      </c>
      <c r="E119" s="167">
        <f t="shared" ref="E119" si="35">+E118*E117*E114</f>
        <v>0</v>
      </c>
      <c r="F119" s="167">
        <f t="shared" ref="F119" si="36">+F118*F117*F114</f>
        <v>0</v>
      </c>
      <c r="G119" s="167">
        <f t="shared" ref="G119" si="37">+G118*G117*G114</f>
        <v>0</v>
      </c>
      <c r="H119" s="167">
        <f t="shared" ref="H119" si="38">+H118*H117*H114</f>
        <v>0</v>
      </c>
    </row>
    <row r="120" spans="1:10">
      <c r="A120" s="577" t="s">
        <v>117</v>
      </c>
      <c r="B120" s="577"/>
      <c r="C120" s="577"/>
      <c r="D120" s="577"/>
      <c r="E120" s="577"/>
      <c r="F120" s="577"/>
      <c r="G120" s="577"/>
      <c r="H120" s="179" t="e">
        <f>SUM(B119)</f>
        <v>#DIV/0!</v>
      </c>
    </row>
    <row r="122" spans="1:10">
      <c r="A122" s="163" t="s">
        <v>116</v>
      </c>
    </row>
    <row r="124" spans="1:10">
      <c r="A124" s="578" t="s">
        <v>16</v>
      </c>
      <c r="B124" s="579"/>
      <c r="C124" s="579"/>
      <c r="D124" s="579"/>
      <c r="E124" s="579"/>
      <c r="F124" s="579"/>
      <c r="G124" s="579"/>
      <c r="H124" s="579"/>
    </row>
    <row r="125" spans="1:10">
      <c r="A125" s="573">
        <f>VLOOKUP(A84,Conformación!$A$5:$N$131,9,FALSE)</f>
        <v>0</v>
      </c>
      <c r="B125" s="574"/>
      <c r="C125" s="574"/>
      <c r="D125" s="574"/>
      <c r="E125" s="574"/>
      <c r="F125" s="574"/>
      <c r="G125" s="574"/>
      <c r="H125" s="574"/>
    </row>
    <row r="126" spans="1:10">
      <c r="A126" s="575">
        <f>VLOOKUP(A84,Conformación!$A$5:$N$131,10,FALSE)</f>
        <v>0</v>
      </c>
      <c r="B126" s="576"/>
      <c r="C126" s="576"/>
      <c r="D126" s="576"/>
      <c r="E126" s="576"/>
      <c r="F126" s="576"/>
      <c r="G126" s="576"/>
      <c r="H126" s="576"/>
    </row>
    <row r="127" spans="1:10">
      <c r="A127" s="164" t="s">
        <v>72</v>
      </c>
      <c r="B127" s="165" t="s">
        <v>106</v>
      </c>
      <c r="C127" s="165" t="s">
        <v>107</v>
      </c>
      <c r="D127" s="165" t="s">
        <v>108</v>
      </c>
      <c r="E127" s="165" t="s">
        <v>109</v>
      </c>
      <c r="F127" s="165" t="s">
        <v>110</v>
      </c>
      <c r="G127" s="165" t="s">
        <v>111</v>
      </c>
      <c r="H127" s="165" t="s">
        <v>112</v>
      </c>
    </row>
    <row r="128" spans="1:10">
      <c r="A128" s="166" t="s">
        <v>198</v>
      </c>
      <c r="B128" s="200">
        <v>0</v>
      </c>
      <c r="C128" s="167"/>
      <c r="D128" s="167"/>
      <c r="E128" s="167"/>
      <c r="F128" s="167"/>
      <c r="G128" s="167"/>
      <c r="H128" s="167"/>
    </row>
    <row r="129" spans="1:10">
      <c r="A129" s="324" t="s">
        <v>199</v>
      </c>
      <c r="B129" s="326">
        <f>+B128*30</f>
        <v>0</v>
      </c>
      <c r="C129" s="326">
        <f>+C128*30</f>
        <v>0</v>
      </c>
      <c r="D129" s="326"/>
      <c r="E129" s="326"/>
      <c r="F129" s="326"/>
      <c r="G129" s="326"/>
      <c r="H129" s="326"/>
    </row>
    <row r="130" spans="1:10">
      <c r="A130" s="166" t="s">
        <v>101</v>
      </c>
      <c r="B130" s="195"/>
      <c r="C130" s="178"/>
      <c r="D130" s="178"/>
      <c r="E130" s="178"/>
      <c r="F130" s="167"/>
      <c r="G130" s="167"/>
      <c r="H130" s="167"/>
    </row>
    <row r="131" spans="1:10">
      <c r="A131" s="166" t="s">
        <v>102</v>
      </c>
      <c r="B131" s="177">
        <v>0</v>
      </c>
      <c r="C131" s="177"/>
      <c r="D131" s="177"/>
      <c r="E131" s="177"/>
      <c r="F131" s="167"/>
      <c r="G131" s="167"/>
      <c r="H131" s="167"/>
    </row>
    <row r="132" spans="1:10">
      <c r="A132" s="324" t="s">
        <v>197</v>
      </c>
      <c r="B132" s="325">
        <v>0</v>
      </c>
      <c r="C132" s="325">
        <v>0</v>
      </c>
      <c r="D132" s="326"/>
      <c r="E132" s="326"/>
      <c r="F132" s="326"/>
      <c r="G132" s="326"/>
      <c r="H132" s="326"/>
      <c r="J132" s="167"/>
    </row>
    <row r="133" spans="1:10">
      <c r="A133" s="168" t="s">
        <v>103</v>
      </c>
      <c r="B133" s="176">
        <v>0</v>
      </c>
      <c r="C133" s="176"/>
      <c r="D133" s="176"/>
      <c r="E133" s="176"/>
      <c r="F133" s="167"/>
      <c r="G133" s="167"/>
      <c r="H133" s="167"/>
    </row>
    <row r="134" spans="1:10" ht="25.5">
      <c r="A134" s="169" t="s">
        <v>104</v>
      </c>
      <c r="B134" s="294">
        <v>0</v>
      </c>
      <c r="C134" s="295"/>
      <c r="D134" s="295"/>
      <c r="E134" s="295"/>
      <c r="F134" s="295"/>
      <c r="G134" s="295"/>
      <c r="H134" s="295"/>
      <c r="I134" s="33" t="s">
        <v>187</v>
      </c>
    </row>
    <row r="135" spans="1:10">
      <c r="A135" s="168" t="s">
        <v>105</v>
      </c>
      <c r="B135" s="167">
        <f>IF(B132=0,DAYS360(B131,B134),DAYS360(B131,B132))</f>
        <v>0</v>
      </c>
      <c r="C135" s="167"/>
      <c r="D135" s="167"/>
      <c r="E135" s="167"/>
      <c r="F135" s="167"/>
      <c r="G135" s="167"/>
      <c r="H135" s="167"/>
    </row>
    <row r="136" spans="1:10">
      <c r="A136" s="169" t="s">
        <v>113</v>
      </c>
      <c r="B136" s="167">
        <f>+(B128*30)-B135</f>
        <v>0</v>
      </c>
      <c r="C136" s="167"/>
      <c r="D136" s="167"/>
      <c r="E136" s="167"/>
      <c r="F136" s="167"/>
      <c r="G136" s="167"/>
      <c r="H136" s="167"/>
    </row>
    <row r="137" spans="1:10">
      <c r="A137" s="170" t="s">
        <v>115</v>
      </c>
      <c r="B137" s="329" t="e">
        <f t="shared" ref="B137" si="39">+(B130/(B128*30))</f>
        <v>#DIV/0!</v>
      </c>
      <c r="C137" s="178" t="e">
        <f t="shared" ref="C137:E137" si="40">+(C130/(C128*30))</f>
        <v>#DIV/0!</v>
      </c>
      <c r="D137" s="178" t="e">
        <f t="shared" si="40"/>
        <v>#DIV/0!</v>
      </c>
      <c r="E137" s="178" t="e">
        <f t="shared" si="40"/>
        <v>#DIV/0!</v>
      </c>
      <c r="F137" s="167">
        <v>0</v>
      </c>
      <c r="G137" s="167">
        <v>0</v>
      </c>
      <c r="H137" s="167">
        <v>0</v>
      </c>
    </row>
    <row r="138" spans="1:10">
      <c r="A138" s="171" t="s">
        <v>114</v>
      </c>
      <c r="B138" s="195" t="e">
        <f>+B137*B136*B133</f>
        <v>#DIV/0!</v>
      </c>
      <c r="C138" s="178" t="e">
        <f t="shared" ref="C138" si="41">+C137*C136*C133</f>
        <v>#DIV/0!</v>
      </c>
      <c r="D138" s="178" t="e">
        <f t="shared" ref="D138" si="42">+D137*D136*D133</f>
        <v>#DIV/0!</v>
      </c>
      <c r="E138" s="178" t="e">
        <f t="shared" ref="E138" si="43">+E137*E136*E133</f>
        <v>#DIV/0!</v>
      </c>
      <c r="F138" s="167">
        <v>0</v>
      </c>
      <c r="G138" s="167">
        <v>0</v>
      </c>
      <c r="H138" s="167">
        <v>0</v>
      </c>
    </row>
    <row r="139" spans="1:10">
      <c r="A139" s="577" t="s">
        <v>117</v>
      </c>
      <c r="B139" s="577"/>
      <c r="C139" s="577"/>
      <c r="D139" s="577"/>
      <c r="E139" s="577"/>
      <c r="F139" s="577"/>
      <c r="G139" s="577"/>
      <c r="H139" s="179" t="e">
        <f>SUM(B138:H138)</f>
        <v>#DIV/0!</v>
      </c>
    </row>
    <row r="141" spans="1:10">
      <c r="A141" s="163" t="s">
        <v>116</v>
      </c>
    </row>
    <row r="143" spans="1:10">
      <c r="A143" s="578" t="s">
        <v>17</v>
      </c>
      <c r="B143" s="579"/>
      <c r="C143" s="579"/>
      <c r="D143" s="579"/>
      <c r="E143" s="579"/>
      <c r="F143" s="579"/>
      <c r="G143" s="579"/>
      <c r="H143" s="579"/>
    </row>
    <row r="144" spans="1:10">
      <c r="A144" s="573">
        <f>VLOOKUP(A84,Conformación!$A$5:$N$131,11,FALSE)</f>
        <v>0</v>
      </c>
      <c r="B144" s="574"/>
      <c r="C144" s="574"/>
      <c r="D144" s="574"/>
      <c r="E144" s="574"/>
      <c r="F144" s="574"/>
      <c r="G144" s="574"/>
      <c r="H144" s="574"/>
    </row>
    <row r="145" spans="1:10">
      <c r="A145" s="575">
        <f>VLOOKUP(A84,Conformación!$A$5:$N$131,12,FALSE)</f>
        <v>0</v>
      </c>
      <c r="B145" s="576"/>
      <c r="C145" s="576"/>
      <c r="D145" s="576"/>
      <c r="E145" s="576"/>
      <c r="F145" s="576"/>
      <c r="G145" s="576"/>
      <c r="H145" s="576"/>
    </row>
    <row r="146" spans="1:10">
      <c r="A146" s="164" t="s">
        <v>72</v>
      </c>
      <c r="B146" s="165" t="s">
        <v>106</v>
      </c>
      <c r="C146" s="165" t="s">
        <v>107</v>
      </c>
      <c r="D146" s="165" t="s">
        <v>108</v>
      </c>
      <c r="E146" s="165" t="s">
        <v>109</v>
      </c>
      <c r="F146" s="165" t="s">
        <v>110</v>
      </c>
      <c r="G146" s="165" t="s">
        <v>111</v>
      </c>
      <c r="H146" s="165" t="s">
        <v>112</v>
      </c>
    </row>
    <row r="147" spans="1:10">
      <c r="A147" s="166" t="s">
        <v>198</v>
      </c>
      <c r="B147" s="200">
        <v>0</v>
      </c>
      <c r="C147" s="167"/>
      <c r="D147" s="167"/>
      <c r="E147" s="167"/>
      <c r="F147" s="167"/>
      <c r="G147" s="167"/>
      <c r="H147" s="167"/>
    </row>
    <row r="148" spans="1:10">
      <c r="A148" s="324" t="s">
        <v>199</v>
      </c>
      <c r="B148" s="326">
        <f>+B147*30</f>
        <v>0</v>
      </c>
      <c r="C148" s="326">
        <f>+C147*30</f>
        <v>0</v>
      </c>
      <c r="D148" s="326"/>
      <c r="E148" s="326"/>
      <c r="F148" s="326"/>
      <c r="G148" s="326"/>
      <c r="H148" s="326"/>
    </row>
    <row r="149" spans="1:10">
      <c r="A149" s="166" t="s">
        <v>101</v>
      </c>
      <c r="B149" s="195"/>
      <c r="C149" s="167"/>
      <c r="D149" s="167"/>
      <c r="E149" s="167"/>
      <c r="F149" s="167"/>
      <c r="G149" s="167"/>
      <c r="H149" s="167"/>
    </row>
    <row r="150" spans="1:10">
      <c r="A150" s="166" t="s">
        <v>102</v>
      </c>
      <c r="B150" s="177">
        <v>0</v>
      </c>
      <c r="C150" s="167"/>
      <c r="D150" s="167"/>
      <c r="E150" s="167"/>
      <c r="F150" s="167"/>
      <c r="G150" s="167"/>
      <c r="H150" s="167"/>
    </row>
    <row r="151" spans="1:10">
      <c r="A151" s="324" t="s">
        <v>197</v>
      </c>
      <c r="B151" s="325">
        <v>0</v>
      </c>
      <c r="C151" s="325">
        <v>0</v>
      </c>
      <c r="D151" s="326"/>
      <c r="E151" s="326"/>
      <c r="F151" s="326"/>
      <c r="G151" s="326"/>
      <c r="H151" s="326"/>
      <c r="J151" s="167"/>
    </row>
    <row r="152" spans="1:10">
      <c r="A152" s="168" t="s">
        <v>103</v>
      </c>
      <c r="B152" s="176">
        <v>0</v>
      </c>
      <c r="C152" s="167"/>
      <c r="D152" s="167"/>
      <c r="E152" s="167"/>
      <c r="F152" s="167"/>
      <c r="G152" s="167"/>
      <c r="H152" s="167"/>
    </row>
    <row r="153" spans="1:10" ht="25.5">
      <c r="A153" s="169" t="s">
        <v>104</v>
      </c>
      <c r="B153" s="294">
        <v>0</v>
      </c>
      <c r="C153" s="295"/>
      <c r="D153" s="295"/>
      <c r="E153" s="295"/>
      <c r="F153" s="295"/>
      <c r="G153" s="295"/>
      <c r="H153" s="295"/>
      <c r="I153" s="33" t="s">
        <v>187</v>
      </c>
    </row>
    <row r="154" spans="1:10">
      <c r="A154" s="168" t="s">
        <v>105</v>
      </c>
      <c r="B154" s="167">
        <f>IF(B151=0,DAYS360(B150,B153),DAYS360(B150,B151))</f>
        <v>0</v>
      </c>
      <c r="C154" s="167"/>
      <c r="D154" s="167"/>
      <c r="E154" s="167"/>
      <c r="F154" s="167"/>
      <c r="G154" s="167"/>
      <c r="H154" s="167"/>
    </row>
    <row r="155" spans="1:10">
      <c r="A155" s="169" t="s">
        <v>113</v>
      </c>
      <c r="B155" s="167">
        <f>+(B147*30)-B154</f>
        <v>0</v>
      </c>
      <c r="C155" s="167"/>
      <c r="D155" s="167"/>
      <c r="E155" s="167"/>
      <c r="F155" s="167"/>
      <c r="G155" s="167"/>
      <c r="H155" s="167"/>
    </row>
    <row r="156" spans="1:10">
      <c r="A156" s="170" t="s">
        <v>115</v>
      </c>
      <c r="B156" s="329" t="e">
        <f t="shared" ref="B156" si="44">+(B149/(B147*30))</f>
        <v>#DIV/0!</v>
      </c>
      <c r="C156" s="167" t="e">
        <f t="shared" ref="C156:H156" si="45">+(C149/(C147*30))</f>
        <v>#DIV/0!</v>
      </c>
      <c r="D156" s="167" t="e">
        <f t="shared" si="45"/>
        <v>#DIV/0!</v>
      </c>
      <c r="E156" s="167" t="e">
        <f t="shared" si="45"/>
        <v>#DIV/0!</v>
      </c>
      <c r="F156" s="167" t="e">
        <f t="shared" si="45"/>
        <v>#DIV/0!</v>
      </c>
      <c r="G156" s="167" t="e">
        <f t="shared" si="45"/>
        <v>#DIV/0!</v>
      </c>
      <c r="H156" s="167" t="e">
        <f t="shared" si="45"/>
        <v>#DIV/0!</v>
      </c>
    </row>
    <row r="157" spans="1:10">
      <c r="A157" s="171" t="s">
        <v>114</v>
      </c>
      <c r="B157" s="195" t="e">
        <f>+B156*B155*B152</f>
        <v>#DIV/0!</v>
      </c>
      <c r="C157" s="167" t="e">
        <f t="shared" ref="C157" si="46">+C156*C155*C152</f>
        <v>#DIV/0!</v>
      </c>
      <c r="D157" s="167" t="e">
        <f t="shared" ref="D157" si="47">+D156*D155*D152</f>
        <v>#DIV/0!</v>
      </c>
      <c r="E157" s="167" t="e">
        <f t="shared" ref="E157" si="48">+E156*E155*E152</f>
        <v>#DIV/0!</v>
      </c>
      <c r="F157" s="167" t="e">
        <f t="shared" ref="F157" si="49">+F156*F155*F152</f>
        <v>#DIV/0!</v>
      </c>
      <c r="G157" s="167" t="e">
        <f t="shared" ref="G157" si="50">+G156*G155*G152</f>
        <v>#DIV/0!</v>
      </c>
      <c r="H157" s="167" t="e">
        <f t="shared" ref="H157" si="51">+H156*H155*H152</f>
        <v>#DIV/0!</v>
      </c>
    </row>
    <row r="158" spans="1:10">
      <c r="A158" s="577" t="s">
        <v>117</v>
      </c>
      <c r="B158" s="577"/>
      <c r="C158" s="577"/>
      <c r="D158" s="577"/>
      <c r="E158" s="577"/>
      <c r="F158" s="577"/>
      <c r="G158" s="577"/>
      <c r="H158" s="171" t="e">
        <f>SUM(B157:H157)</f>
        <v>#DIV/0!</v>
      </c>
    </row>
    <row r="160" spans="1:10">
      <c r="A160" s="163" t="s">
        <v>116</v>
      </c>
    </row>
    <row r="163" spans="1:10">
      <c r="A163" s="189" t="s">
        <v>71</v>
      </c>
      <c r="B163" s="580" t="str">
        <f>VLOOKUP(A164,Conformación!$A$5:$N$131,2,FALSE)</f>
        <v>CONSTRUCTORA JAIME URIBE S.A.S</v>
      </c>
      <c r="C163" s="580"/>
      <c r="D163" s="580"/>
      <c r="E163" s="190"/>
      <c r="F163" s="190"/>
      <c r="G163" s="191"/>
      <c r="H163" s="191"/>
    </row>
    <row r="164" spans="1:10">
      <c r="A164" s="192">
        <v>3</v>
      </c>
      <c r="B164" s="581" t="str">
        <f>VLOOKUP(A164,Conformación!$A$5:$N$131,4,FALSE)</f>
        <v xml:space="preserve">(CONSTRUCTORA JAIME URIBE S.A.S 100% -  0% -  0%- 0%- 0%) </v>
      </c>
      <c r="C164" s="581"/>
      <c r="D164" s="581"/>
      <c r="E164" s="193"/>
      <c r="F164" s="194"/>
      <c r="G164" s="191"/>
      <c r="H164" s="191"/>
    </row>
    <row r="165" spans="1:10">
      <c r="A165" s="192"/>
      <c r="B165" s="581"/>
      <c r="C165" s="581"/>
      <c r="D165" s="581"/>
      <c r="E165" s="190"/>
      <c r="F165" s="190"/>
      <c r="G165" s="191"/>
      <c r="H165" s="191"/>
    </row>
    <row r="166" spans="1:10">
      <c r="A166" s="578" t="s">
        <v>87</v>
      </c>
      <c r="B166" s="579"/>
      <c r="C166" s="579"/>
      <c r="D166" s="579"/>
      <c r="E166" s="579"/>
      <c r="F166" s="579"/>
      <c r="G166" s="579"/>
      <c r="H166" s="579"/>
    </row>
    <row r="167" spans="1:10">
      <c r="A167" s="573" t="str">
        <f>VLOOKUP(A164,Conformación!$A$5:$N$131,5,FALSE)</f>
        <v>CONSTRUCTORA JAIME URIBE S.A.S</v>
      </c>
      <c r="B167" s="574"/>
      <c r="C167" s="574"/>
      <c r="D167" s="574"/>
      <c r="E167" s="574"/>
      <c r="F167" s="574"/>
      <c r="G167" s="574"/>
      <c r="H167" s="574"/>
    </row>
    <row r="168" spans="1:10">
      <c r="A168" s="575">
        <f>VLOOKUP(A164,Conformación!$A$5:$N$131,6,FALSE)</f>
        <v>1</v>
      </c>
      <c r="B168" s="576"/>
      <c r="C168" s="576"/>
      <c r="D168" s="576"/>
      <c r="E168" s="576"/>
      <c r="F168" s="576"/>
      <c r="G168" s="576"/>
      <c r="H168" s="576"/>
    </row>
    <row r="169" spans="1:10">
      <c r="A169" s="164" t="s">
        <v>72</v>
      </c>
      <c r="B169" s="165" t="s">
        <v>106</v>
      </c>
      <c r="C169" s="165" t="s">
        <v>107</v>
      </c>
      <c r="D169" s="165" t="s">
        <v>108</v>
      </c>
      <c r="E169" s="165" t="s">
        <v>109</v>
      </c>
      <c r="F169" s="165" t="s">
        <v>110</v>
      </c>
      <c r="G169" s="165" t="s">
        <v>111</v>
      </c>
      <c r="H169" s="165" t="s">
        <v>112</v>
      </c>
    </row>
    <row r="170" spans="1:10">
      <c r="A170" s="166" t="s">
        <v>198</v>
      </c>
      <c r="B170" s="200">
        <v>0</v>
      </c>
      <c r="C170" s="167"/>
      <c r="D170" s="167"/>
      <c r="E170" s="167"/>
      <c r="F170" s="167"/>
      <c r="G170" s="167"/>
      <c r="H170" s="167"/>
    </row>
    <row r="171" spans="1:10">
      <c r="A171" s="324" t="s">
        <v>199</v>
      </c>
      <c r="B171" s="326">
        <f>+B170*30</f>
        <v>0</v>
      </c>
      <c r="C171" s="326">
        <f>+C170*30</f>
        <v>0</v>
      </c>
      <c r="D171" s="326"/>
      <c r="E171" s="326"/>
      <c r="F171" s="326"/>
      <c r="G171" s="326"/>
      <c r="H171" s="326"/>
    </row>
    <row r="172" spans="1:10">
      <c r="A172" s="166" t="s">
        <v>101</v>
      </c>
      <c r="B172" s="195"/>
      <c r="C172" s="178"/>
      <c r="D172" s="167"/>
      <c r="E172" s="167"/>
      <c r="F172" s="167"/>
      <c r="G172" s="167"/>
      <c r="H172" s="167"/>
    </row>
    <row r="173" spans="1:10">
      <c r="A173" s="166" t="s">
        <v>102</v>
      </c>
      <c r="B173" s="177">
        <v>0</v>
      </c>
      <c r="C173" s="177"/>
      <c r="D173" s="177"/>
      <c r="E173" s="177"/>
      <c r="F173" s="177"/>
      <c r="G173" s="167"/>
      <c r="H173" s="167"/>
    </row>
    <row r="174" spans="1:10">
      <c r="A174" s="324" t="s">
        <v>197</v>
      </c>
      <c r="B174" s="325">
        <v>0</v>
      </c>
      <c r="C174" s="325">
        <v>0</v>
      </c>
      <c r="D174" s="326"/>
      <c r="E174" s="326"/>
      <c r="F174" s="326"/>
      <c r="G174" s="326"/>
      <c r="H174" s="326"/>
      <c r="J174" s="167"/>
    </row>
    <row r="175" spans="1:10">
      <c r="A175" s="168" t="s">
        <v>103</v>
      </c>
      <c r="B175" s="176">
        <v>0</v>
      </c>
      <c r="C175" s="176"/>
      <c r="D175" s="183"/>
      <c r="E175" s="183"/>
      <c r="F175" s="183"/>
      <c r="G175" s="167"/>
      <c r="H175" s="167"/>
    </row>
    <row r="176" spans="1:10" ht="25.5">
      <c r="A176" s="169" t="s">
        <v>104</v>
      </c>
      <c r="B176" s="294">
        <v>0</v>
      </c>
      <c r="C176" s="295"/>
      <c r="D176" s="295"/>
      <c r="E176" s="295"/>
      <c r="F176" s="295"/>
      <c r="G176" s="295"/>
      <c r="H176" s="295"/>
      <c r="I176" s="33" t="s">
        <v>187</v>
      </c>
    </row>
    <row r="177" spans="1:8">
      <c r="A177" s="168" t="s">
        <v>105</v>
      </c>
      <c r="B177" s="167">
        <f>IF(B174=0,DAYS360(B173,B176),DAYS360(B173,B174))</f>
        <v>0</v>
      </c>
      <c r="C177" s="200"/>
      <c r="D177" s="200"/>
      <c r="E177" s="200"/>
      <c r="F177" s="200"/>
      <c r="G177" s="167"/>
      <c r="H177" s="167"/>
    </row>
    <row r="178" spans="1:8">
      <c r="A178" s="169" t="s">
        <v>113</v>
      </c>
      <c r="B178" s="167">
        <f>+(B170*30)-B177</f>
        <v>0</v>
      </c>
      <c r="C178" s="200"/>
      <c r="D178" s="200"/>
      <c r="E178" s="200"/>
      <c r="F178" s="200"/>
      <c r="G178" s="167"/>
      <c r="H178" s="167"/>
    </row>
    <row r="179" spans="1:8">
      <c r="A179" s="170" t="s">
        <v>115</v>
      </c>
      <c r="B179" s="329" t="e">
        <f t="shared" ref="B179" si="52">+(B172/(B170*30))</f>
        <v>#DIV/0!</v>
      </c>
      <c r="C179" s="178" t="e">
        <f t="shared" ref="C179:F179" si="53">+(C172/(C170*30))</f>
        <v>#DIV/0!</v>
      </c>
      <c r="D179" s="178" t="e">
        <f t="shared" si="53"/>
        <v>#DIV/0!</v>
      </c>
      <c r="E179" s="178" t="e">
        <f t="shared" si="53"/>
        <v>#DIV/0!</v>
      </c>
      <c r="F179" s="178" t="e">
        <f t="shared" si="53"/>
        <v>#DIV/0!</v>
      </c>
      <c r="G179" s="167">
        <v>0</v>
      </c>
      <c r="H179" s="167">
        <v>0</v>
      </c>
    </row>
    <row r="180" spans="1:8">
      <c r="A180" s="171" t="s">
        <v>114</v>
      </c>
      <c r="B180" s="195" t="e">
        <f>+B179*B178*B175</f>
        <v>#DIV/0!</v>
      </c>
      <c r="C180" s="178" t="e">
        <f t="shared" ref="C180:D180" si="54">+C179*C178*C175</f>
        <v>#DIV/0!</v>
      </c>
      <c r="D180" s="178" t="e">
        <f t="shared" si="54"/>
        <v>#DIV/0!</v>
      </c>
      <c r="E180" s="167" t="e">
        <f>+E179*E178*E175</f>
        <v>#DIV/0!</v>
      </c>
      <c r="F180" s="167" t="e">
        <f>+F179*F178*F175</f>
        <v>#DIV/0!</v>
      </c>
      <c r="G180" s="167">
        <f t="shared" ref="G180" si="55">+G179*G178*G175</f>
        <v>0</v>
      </c>
      <c r="H180" s="167">
        <f t="shared" ref="H180" si="56">+H179*H178*H175</f>
        <v>0</v>
      </c>
    </row>
    <row r="181" spans="1:8">
      <c r="A181" s="577" t="s">
        <v>117</v>
      </c>
      <c r="B181" s="577"/>
      <c r="C181" s="577"/>
      <c r="D181" s="577"/>
      <c r="E181" s="577"/>
      <c r="F181" s="577"/>
      <c r="G181" s="577"/>
      <c r="H181" s="178" t="e">
        <f>SUM(B180)</f>
        <v>#DIV/0!</v>
      </c>
    </row>
    <row r="183" spans="1:8">
      <c r="A183" s="163" t="s">
        <v>116</v>
      </c>
    </row>
    <row r="185" spans="1:8">
      <c r="A185" s="578" t="s">
        <v>88</v>
      </c>
      <c r="B185" s="579"/>
      <c r="C185" s="579"/>
      <c r="D185" s="579"/>
      <c r="E185" s="579"/>
      <c r="F185" s="579"/>
      <c r="G185" s="579"/>
      <c r="H185" s="579"/>
    </row>
    <row r="186" spans="1:8">
      <c r="A186" s="573">
        <f>VLOOKUP(A164,Conformación!$A$5:$N$131,7,FALSE)</f>
        <v>0</v>
      </c>
      <c r="B186" s="574"/>
      <c r="C186" s="574"/>
      <c r="D186" s="574"/>
      <c r="E186" s="574"/>
      <c r="F186" s="574"/>
      <c r="G186" s="574"/>
      <c r="H186" s="574"/>
    </row>
    <row r="187" spans="1:8">
      <c r="A187" s="575">
        <f>VLOOKUP(A164,Conformación!$A$5:$N$131,8,FALSE)</f>
        <v>0</v>
      </c>
      <c r="B187" s="576"/>
      <c r="C187" s="576"/>
      <c r="D187" s="576"/>
      <c r="E187" s="576"/>
      <c r="F187" s="576"/>
      <c r="G187" s="576"/>
      <c r="H187" s="576"/>
    </row>
    <row r="188" spans="1:8">
      <c r="A188" s="164" t="s">
        <v>72</v>
      </c>
      <c r="B188" s="165" t="s">
        <v>106</v>
      </c>
      <c r="C188" s="165" t="s">
        <v>107</v>
      </c>
      <c r="D188" s="165" t="s">
        <v>108</v>
      </c>
      <c r="E188" s="165" t="s">
        <v>109</v>
      </c>
      <c r="F188" s="165" t="s">
        <v>110</v>
      </c>
      <c r="G188" s="165" t="s">
        <v>111</v>
      </c>
      <c r="H188" s="165" t="s">
        <v>112</v>
      </c>
    </row>
    <row r="189" spans="1:8">
      <c r="A189" s="166" t="s">
        <v>198</v>
      </c>
      <c r="B189" s="200">
        <v>0</v>
      </c>
      <c r="C189" s="167"/>
      <c r="D189" s="167"/>
      <c r="E189" s="167"/>
      <c r="F189" s="167"/>
      <c r="G189" s="167"/>
      <c r="H189" s="167"/>
    </row>
    <row r="190" spans="1:8">
      <c r="A190" s="324" t="s">
        <v>199</v>
      </c>
      <c r="B190" s="326">
        <f>+B189*30</f>
        <v>0</v>
      </c>
      <c r="C190" s="326">
        <f>+C189*30</f>
        <v>0</v>
      </c>
      <c r="D190" s="326"/>
      <c r="E190" s="326"/>
      <c r="F190" s="326"/>
      <c r="G190" s="326"/>
      <c r="H190" s="326"/>
    </row>
    <row r="191" spans="1:8">
      <c r="A191" s="166" t="s">
        <v>101</v>
      </c>
      <c r="B191" s="195"/>
      <c r="C191" s="167"/>
      <c r="D191" s="167"/>
      <c r="E191" s="167"/>
      <c r="F191" s="167"/>
      <c r="G191" s="167"/>
      <c r="H191" s="167"/>
    </row>
    <row r="192" spans="1:8">
      <c r="A192" s="166" t="s">
        <v>102</v>
      </c>
      <c r="B192" s="177">
        <v>0</v>
      </c>
      <c r="C192" s="167"/>
      <c r="D192" s="167"/>
      <c r="E192" s="167"/>
      <c r="F192" s="167"/>
      <c r="G192" s="167"/>
      <c r="H192" s="167"/>
    </row>
    <row r="193" spans="1:10">
      <c r="A193" s="324" t="s">
        <v>197</v>
      </c>
      <c r="B193" s="325">
        <v>0</v>
      </c>
      <c r="C193" s="325">
        <v>0</v>
      </c>
      <c r="D193" s="326"/>
      <c r="E193" s="326"/>
      <c r="F193" s="326"/>
      <c r="G193" s="326"/>
      <c r="H193" s="326"/>
      <c r="J193" s="167"/>
    </row>
    <row r="194" spans="1:10">
      <c r="A194" s="168" t="s">
        <v>103</v>
      </c>
      <c r="B194" s="176">
        <v>0</v>
      </c>
      <c r="C194" s="167"/>
      <c r="D194" s="167"/>
      <c r="E194" s="167"/>
      <c r="F194" s="167"/>
      <c r="G194" s="167"/>
      <c r="H194" s="167"/>
    </row>
    <row r="195" spans="1:10" ht="25.5">
      <c r="A195" s="169" t="s">
        <v>104</v>
      </c>
      <c r="B195" s="294">
        <v>0</v>
      </c>
      <c r="C195" s="295"/>
      <c r="D195" s="295"/>
      <c r="E195" s="295"/>
      <c r="F195" s="295"/>
      <c r="G195" s="295"/>
      <c r="H195" s="295"/>
      <c r="I195" s="33" t="s">
        <v>187</v>
      </c>
    </row>
    <row r="196" spans="1:10">
      <c r="A196" s="168" t="s">
        <v>105</v>
      </c>
      <c r="B196" s="167">
        <f>IF(B193=0,DAYS360(B192,B195),DAYS360(B192,B193))</f>
        <v>0</v>
      </c>
      <c r="C196" s="167"/>
      <c r="D196" s="167"/>
      <c r="E196" s="167"/>
      <c r="F196" s="167"/>
      <c r="G196" s="167"/>
      <c r="H196" s="167"/>
    </row>
    <row r="197" spans="1:10">
      <c r="A197" s="169" t="s">
        <v>113</v>
      </c>
      <c r="B197" s="167">
        <f>+(B189*30)-B196</f>
        <v>0</v>
      </c>
      <c r="C197" s="167"/>
      <c r="D197" s="167"/>
      <c r="E197" s="167"/>
      <c r="F197" s="167"/>
      <c r="G197" s="167"/>
      <c r="H197" s="167"/>
    </row>
    <row r="198" spans="1:10">
      <c r="A198" s="170" t="s">
        <v>115</v>
      </c>
      <c r="B198" s="329" t="e">
        <f t="shared" ref="B198" si="57">+(B191/(B189*30))</f>
        <v>#DIV/0!</v>
      </c>
      <c r="C198" s="167">
        <v>0</v>
      </c>
      <c r="D198" s="167">
        <v>0</v>
      </c>
      <c r="E198" s="167">
        <v>0</v>
      </c>
      <c r="F198" s="167">
        <v>0</v>
      </c>
      <c r="G198" s="167">
        <v>0</v>
      </c>
      <c r="H198" s="167">
        <v>0</v>
      </c>
    </row>
    <row r="199" spans="1:10">
      <c r="A199" s="171" t="s">
        <v>114</v>
      </c>
      <c r="B199" s="195" t="e">
        <f>+B198*B197*B194</f>
        <v>#DIV/0!</v>
      </c>
      <c r="C199" s="167">
        <f t="shared" ref="C199" si="58">+C198*C197*C194</f>
        <v>0</v>
      </c>
      <c r="D199" s="167">
        <f t="shared" ref="D199" si="59">+D198*D197*D194</f>
        <v>0</v>
      </c>
      <c r="E199" s="167">
        <f t="shared" ref="E199" si="60">+E198*E197*E194</f>
        <v>0</v>
      </c>
      <c r="F199" s="167">
        <f t="shared" ref="F199" si="61">+F198*F197*F194</f>
        <v>0</v>
      </c>
      <c r="G199" s="167">
        <f t="shared" ref="G199" si="62">+G198*G197*G194</f>
        <v>0</v>
      </c>
      <c r="H199" s="167">
        <f t="shared" ref="H199" si="63">+H198*H197*H194</f>
        <v>0</v>
      </c>
    </row>
    <row r="200" spans="1:10">
      <c r="A200" s="577" t="s">
        <v>117</v>
      </c>
      <c r="B200" s="577"/>
      <c r="C200" s="577"/>
      <c r="D200" s="577"/>
      <c r="E200" s="577"/>
      <c r="F200" s="577"/>
      <c r="G200" s="577"/>
      <c r="H200" s="178" t="e">
        <f>SUM(B199:H199)</f>
        <v>#DIV/0!</v>
      </c>
    </row>
    <row r="202" spans="1:10">
      <c r="A202" s="163" t="s">
        <v>116</v>
      </c>
    </row>
    <row r="204" spans="1:10">
      <c r="A204" s="578" t="s">
        <v>16</v>
      </c>
      <c r="B204" s="579"/>
      <c r="C204" s="579"/>
      <c r="D204" s="579"/>
      <c r="E204" s="579"/>
      <c r="F204" s="579"/>
      <c r="G204" s="579"/>
      <c r="H204" s="579"/>
    </row>
    <row r="205" spans="1:10">
      <c r="A205" s="573">
        <f>VLOOKUP(A164,Conformación!$A$5:$N$131,9,FALSE)</f>
        <v>0</v>
      </c>
      <c r="B205" s="574"/>
      <c r="C205" s="574"/>
      <c r="D205" s="574"/>
      <c r="E205" s="574"/>
      <c r="F205" s="574"/>
      <c r="G205" s="574"/>
      <c r="H205" s="574"/>
    </row>
    <row r="206" spans="1:10">
      <c r="A206" s="575">
        <f>VLOOKUP(A164,Conformación!$A$5:$N$131,10,FALSE)</f>
        <v>0</v>
      </c>
      <c r="B206" s="576"/>
      <c r="C206" s="576"/>
      <c r="D206" s="576"/>
      <c r="E206" s="576"/>
      <c r="F206" s="576"/>
      <c r="G206" s="576"/>
      <c r="H206" s="576"/>
    </row>
    <row r="207" spans="1:10">
      <c r="A207" s="164" t="s">
        <v>72</v>
      </c>
      <c r="B207" s="165" t="s">
        <v>106</v>
      </c>
      <c r="C207" s="165" t="s">
        <v>107</v>
      </c>
      <c r="D207" s="165" t="s">
        <v>108</v>
      </c>
      <c r="E207" s="165" t="s">
        <v>109</v>
      </c>
      <c r="F207" s="165" t="s">
        <v>110</v>
      </c>
      <c r="G207" s="165" t="s">
        <v>111</v>
      </c>
      <c r="H207" s="165" t="s">
        <v>112</v>
      </c>
    </row>
    <row r="208" spans="1:10">
      <c r="A208" s="166" t="s">
        <v>198</v>
      </c>
      <c r="B208" s="200">
        <v>0</v>
      </c>
      <c r="C208" s="167"/>
      <c r="D208" s="167"/>
      <c r="E208" s="167"/>
      <c r="F208" s="167"/>
      <c r="G208" s="167"/>
      <c r="H208" s="167"/>
    </row>
    <row r="209" spans="1:10">
      <c r="A209" s="324" t="s">
        <v>199</v>
      </c>
      <c r="B209" s="326">
        <f>+B208*30</f>
        <v>0</v>
      </c>
      <c r="C209" s="326">
        <f>+C208*30</f>
        <v>0</v>
      </c>
      <c r="D209" s="326"/>
      <c r="E209" s="326"/>
      <c r="F209" s="326"/>
      <c r="G209" s="326"/>
      <c r="H209" s="326"/>
    </row>
    <row r="210" spans="1:10">
      <c r="A210" s="166" t="s">
        <v>101</v>
      </c>
      <c r="B210" s="195"/>
      <c r="C210" s="167"/>
      <c r="D210" s="167"/>
      <c r="E210" s="167"/>
      <c r="F210" s="167"/>
      <c r="G210" s="167"/>
      <c r="H210" s="167"/>
    </row>
    <row r="211" spans="1:10">
      <c r="A211" s="166" t="s">
        <v>102</v>
      </c>
      <c r="B211" s="177">
        <v>0</v>
      </c>
      <c r="C211" s="167"/>
      <c r="D211" s="167"/>
      <c r="E211" s="167"/>
      <c r="F211" s="167"/>
      <c r="G211" s="167"/>
      <c r="H211" s="167"/>
    </row>
    <row r="212" spans="1:10">
      <c r="A212" s="324" t="s">
        <v>197</v>
      </c>
      <c r="B212" s="325">
        <v>0</v>
      </c>
      <c r="C212" s="325">
        <v>0</v>
      </c>
      <c r="D212" s="326"/>
      <c r="E212" s="326"/>
      <c r="F212" s="326"/>
      <c r="G212" s="326"/>
      <c r="H212" s="326"/>
      <c r="J212" s="167"/>
    </row>
    <row r="213" spans="1:10">
      <c r="A213" s="168" t="s">
        <v>103</v>
      </c>
      <c r="B213" s="176">
        <v>0</v>
      </c>
      <c r="C213" s="167"/>
      <c r="D213" s="167"/>
      <c r="E213" s="167"/>
      <c r="F213" s="167"/>
      <c r="G213" s="167"/>
      <c r="H213" s="167"/>
    </row>
    <row r="214" spans="1:10" ht="25.5">
      <c r="A214" s="169" t="s">
        <v>104</v>
      </c>
      <c r="B214" s="294">
        <v>0</v>
      </c>
      <c r="C214" s="295"/>
      <c r="D214" s="295"/>
      <c r="E214" s="295"/>
      <c r="F214" s="295"/>
      <c r="G214" s="295"/>
      <c r="H214" s="295"/>
      <c r="I214" s="33" t="s">
        <v>187</v>
      </c>
    </row>
    <row r="215" spans="1:10">
      <c r="A215" s="168" t="s">
        <v>105</v>
      </c>
      <c r="B215" s="167">
        <f>IF(B212=0,DAYS360(B211,B214),DAYS360(B211,B212))</f>
        <v>0</v>
      </c>
      <c r="C215" s="167"/>
      <c r="D215" s="167"/>
      <c r="E215" s="167"/>
      <c r="F215" s="167"/>
      <c r="G215" s="167"/>
      <c r="H215" s="167"/>
    </row>
    <row r="216" spans="1:10">
      <c r="A216" s="169" t="s">
        <v>113</v>
      </c>
      <c r="B216" s="167">
        <f>+(B208*30)-B215</f>
        <v>0</v>
      </c>
      <c r="C216" s="167"/>
      <c r="D216" s="167"/>
      <c r="E216" s="167"/>
      <c r="F216" s="167"/>
      <c r="G216" s="167"/>
      <c r="H216" s="167"/>
    </row>
    <row r="217" spans="1:10">
      <c r="A217" s="170" t="s">
        <v>115</v>
      </c>
      <c r="B217" s="329" t="e">
        <f t="shared" ref="B217" si="64">+(B210/(B208*30))</f>
        <v>#DIV/0!</v>
      </c>
      <c r="C217" s="167">
        <v>0</v>
      </c>
      <c r="D217" s="167">
        <v>0</v>
      </c>
      <c r="E217" s="167">
        <v>0</v>
      </c>
      <c r="F217" s="167">
        <v>0</v>
      </c>
      <c r="G217" s="167">
        <v>0</v>
      </c>
      <c r="H217" s="167">
        <v>0</v>
      </c>
    </row>
    <row r="218" spans="1:10">
      <c r="A218" s="171" t="s">
        <v>114</v>
      </c>
      <c r="B218" s="195" t="e">
        <f>+B217*B216*B213</f>
        <v>#DIV/0!</v>
      </c>
      <c r="C218" s="167">
        <f t="shared" ref="C218" si="65">+C217*C216*C213</f>
        <v>0</v>
      </c>
      <c r="D218" s="167">
        <f t="shared" ref="D218" si="66">+D217*D216*D213</f>
        <v>0</v>
      </c>
      <c r="E218" s="167">
        <f t="shared" ref="E218" si="67">+E217*E216*E213</f>
        <v>0</v>
      </c>
      <c r="F218" s="167">
        <f t="shared" ref="F218" si="68">+F217*F216*F213</f>
        <v>0</v>
      </c>
      <c r="G218" s="167">
        <f t="shared" ref="G218" si="69">+G217*G216*G213</f>
        <v>0</v>
      </c>
      <c r="H218" s="167">
        <f t="shared" ref="H218" si="70">+H217*H216*H213</f>
        <v>0</v>
      </c>
    </row>
    <row r="219" spans="1:10">
      <c r="A219" s="577" t="s">
        <v>117</v>
      </c>
      <c r="B219" s="577"/>
      <c r="C219" s="577"/>
      <c r="D219" s="577"/>
      <c r="E219" s="577"/>
      <c r="F219" s="577"/>
      <c r="G219" s="577"/>
      <c r="H219" s="178" t="e">
        <f>SUM(B218:H218)</f>
        <v>#DIV/0!</v>
      </c>
    </row>
    <row r="221" spans="1:10">
      <c r="A221" s="163" t="s">
        <v>116</v>
      </c>
    </row>
    <row r="223" spans="1:10">
      <c r="A223" s="578" t="s">
        <v>17</v>
      </c>
      <c r="B223" s="579"/>
      <c r="C223" s="579"/>
      <c r="D223" s="579"/>
      <c r="E223" s="579"/>
      <c r="F223" s="579"/>
      <c r="G223" s="579"/>
      <c r="H223" s="579"/>
    </row>
    <row r="224" spans="1:10">
      <c r="A224" s="573">
        <f>VLOOKUP(A164,Conformación!$A$5:$N$131,11,FALSE)</f>
        <v>0</v>
      </c>
      <c r="B224" s="574"/>
      <c r="C224" s="574"/>
      <c r="D224" s="574"/>
      <c r="E224" s="574"/>
      <c r="F224" s="574"/>
      <c r="G224" s="574"/>
      <c r="H224" s="574"/>
    </row>
    <row r="225" spans="1:10">
      <c r="A225" s="575">
        <f>VLOOKUP(A164,Conformación!$A$5:$N$131,12,FALSE)</f>
        <v>0</v>
      </c>
      <c r="B225" s="576"/>
      <c r="C225" s="576"/>
      <c r="D225" s="576"/>
      <c r="E225" s="576"/>
      <c r="F225" s="576"/>
      <c r="G225" s="576"/>
      <c r="H225" s="576"/>
    </row>
    <row r="226" spans="1:10">
      <c r="A226" s="164" t="s">
        <v>72</v>
      </c>
      <c r="B226" s="165" t="s">
        <v>106</v>
      </c>
      <c r="C226" s="165" t="s">
        <v>107</v>
      </c>
      <c r="D226" s="165" t="s">
        <v>108</v>
      </c>
      <c r="E226" s="165" t="s">
        <v>109</v>
      </c>
      <c r="F226" s="165" t="s">
        <v>110</v>
      </c>
      <c r="G226" s="165" t="s">
        <v>111</v>
      </c>
      <c r="H226" s="165" t="s">
        <v>112</v>
      </c>
    </row>
    <row r="227" spans="1:10">
      <c r="A227" s="166" t="s">
        <v>198</v>
      </c>
      <c r="B227" s="200">
        <v>0</v>
      </c>
      <c r="C227" s="167"/>
      <c r="D227" s="167"/>
      <c r="E227" s="167"/>
      <c r="F227" s="167"/>
      <c r="G227" s="167"/>
      <c r="H227" s="167"/>
    </row>
    <row r="228" spans="1:10">
      <c r="A228" s="324" t="s">
        <v>199</v>
      </c>
      <c r="B228" s="326">
        <f>+B227*30</f>
        <v>0</v>
      </c>
      <c r="C228" s="326">
        <f>+C227*30</f>
        <v>0</v>
      </c>
      <c r="D228" s="326"/>
      <c r="E228" s="326"/>
      <c r="F228" s="326"/>
      <c r="G228" s="326"/>
      <c r="H228" s="326"/>
    </row>
    <row r="229" spans="1:10">
      <c r="A229" s="166" t="s">
        <v>101</v>
      </c>
      <c r="B229" s="195"/>
      <c r="C229" s="167"/>
      <c r="D229" s="167"/>
      <c r="E229" s="167"/>
      <c r="F229" s="167"/>
      <c r="G229" s="167"/>
      <c r="H229" s="167"/>
    </row>
    <row r="230" spans="1:10">
      <c r="A230" s="166" t="s">
        <v>102</v>
      </c>
      <c r="B230" s="177">
        <v>0</v>
      </c>
      <c r="C230" s="167"/>
      <c r="D230" s="167"/>
      <c r="E230" s="167"/>
      <c r="F230" s="167"/>
      <c r="G230" s="167"/>
      <c r="H230" s="167"/>
    </row>
    <row r="231" spans="1:10">
      <c r="A231" s="324" t="s">
        <v>197</v>
      </c>
      <c r="B231" s="325">
        <v>0</v>
      </c>
      <c r="C231" s="325">
        <v>0</v>
      </c>
      <c r="D231" s="326"/>
      <c r="E231" s="326"/>
      <c r="F231" s="326"/>
      <c r="G231" s="326"/>
      <c r="H231" s="326"/>
      <c r="J231" s="167"/>
    </row>
    <row r="232" spans="1:10">
      <c r="A232" s="168" t="s">
        <v>103</v>
      </c>
      <c r="B232" s="176">
        <v>0</v>
      </c>
      <c r="C232" s="176"/>
      <c r="D232" s="176"/>
      <c r="E232" s="176"/>
      <c r="F232" s="176"/>
      <c r="G232" s="176"/>
      <c r="H232" s="176"/>
    </row>
    <row r="233" spans="1:10" ht="25.5">
      <c r="A233" s="169" t="s">
        <v>104</v>
      </c>
      <c r="B233" s="294">
        <v>0</v>
      </c>
      <c r="C233" s="295"/>
      <c r="D233" s="295"/>
      <c r="E233" s="295"/>
      <c r="F233" s="295"/>
      <c r="G233" s="295"/>
      <c r="H233" s="295"/>
      <c r="I233" s="33" t="s">
        <v>187</v>
      </c>
    </row>
    <row r="234" spans="1:10">
      <c r="A234" s="168" t="s">
        <v>105</v>
      </c>
      <c r="B234" s="167">
        <f>IF(B231=0,DAYS360(B230,B233),DAYS360(B230,B231))</f>
        <v>0</v>
      </c>
      <c r="C234" s="167"/>
      <c r="D234" s="167"/>
      <c r="E234" s="167"/>
      <c r="F234" s="167"/>
      <c r="G234" s="167"/>
      <c r="H234" s="167"/>
    </row>
    <row r="235" spans="1:10">
      <c r="A235" s="169" t="s">
        <v>113</v>
      </c>
      <c r="B235" s="167">
        <f>+(B227*30)-B234</f>
        <v>0</v>
      </c>
      <c r="C235" s="167"/>
      <c r="D235" s="167"/>
      <c r="E235" s="167"/>
      <c r="F235" s="167"/>
      <c r="G235" s="167"/>
      <c r="H235" s="167"/>
    </row>
    <row r="236" spans="1:10">
      <c r="A236" s="170" t="s">
        <v>115</v>
      </c>
      <c r="B236" s="329" t="e">
        <f t="shared" ref="B236" si="71">+(B229/(B227*30))</f>
        <v>#DIV/0!</v>
      </c>
      <c r="C236" s="167" t="e">
        <f t="shared" ref="C236:H236" si="72">+(C229/(C227*30))</f>
        <v>#DIV/0!</v>
      </c>
      <c r="D236" s="167" t="e">
        <f t="shared" si="72"/>
        <v>#DIV/0!</v>
      </c>
      <c r="E236" s="167" t="e">
        <f t="shared" si="72"/>
        <v>#DIV/0!</v>
      </c>
      <c r="F236" s="167" t="e">
        <f t="shared" si="72"/>
        <v>#DIV/0!</v>
      </c>
      <c r="G236" s="167" t="e">
        <f t="shared" si="72"/>
        <v>#DIV/0!</v>
      </c>
      <c r="H236" s="167" t="e">
        <f t="shared" si="72"/>
        <v>#DIV/0!</v>
      </c>
    </row>
    <row r="237" spans="1:10">
      <c r="A237" s="171" t="s">
        <v>114</v>
      </c>
      <c r="B237" s="195" t="e">
        <f>+B236*B235*B232</f>
        <v>#DIV/0!</v>
      </c>
      <c r="C237" s="167" t="e">
        <f t="shared" ref="C237" si="73">+C236*C235*C232</f>
        <v>#DIV/0!</v>
      </c>
      <c r="D237" s="167" t="e">
        <f t="shared" ref="D237" si="74">+D236*D235*D232</f>
        <v>#DIV/0!</v>
      </c>
      <c r="E237" s="167" t="e">
        <f t="shared" ref="E237" si="75">+E236*E235*E232</f>
        <v>#DIV/0!</v>
      </c>
      <c r="F237" s="167" t="e">
        <f t="shared" ref="F237" si="76">+F236*F235*F232</f>
        <v>#DIV/0!</v>
      </c>
      <c r="G237" s="167" t="e">
        <f t="shared" ref="G237" si="77">+G236*G235*G232</f>
        <v>#DIV/0!</v>
      </c>
      <c r="H237" s="167" t="e">
        <f t="shared" ref="H237" si="78">+H236*H235*H232</f>
        <v>#DIV/0!</v>
      </c>
    </row>
    <row r="238" spans="1:10">
      <c r="A238" s="577" t="s">
        <v>117</v>
      </c>
      <c r="B238" s="577"/>
      <c r="C238" s="577"/>
      <c r="D238" s="577"/>
      <c r="E238" s="577"/>
      <c r="F238" s="577"/>
      <c r="G238" s="577"/>
      <c r="H238" s="171" t="e">
        <f>SUM(B237:H237)</f>
        <v>#DIV/0!</v>
      </c>
    </row>
    <row r="240" spans="1:10">
      <c r="A240" s="163" t="s">
        <v>116</v>
      </c>
    </row>
    <row r="243" spans="1:10">
      <c r="A243" s="189" t="s">
        <v>71</v>
      </c>
      <c r="B243" s="580" t="str">
        <f>VLOOKUP(A244,Conformación!$A$5:$N$131,2,FALSE)</f>
        <v>CONSORCIO INTER SAN JOSE</v>
      </c>
      <c r="C243" s="580"/>
      <c r="D243" s="580"/>
      <c r="E243" s="190"/>
      <c r="F243" s="190"/>
      <c r="G243" s="191"/>
      <c r="H243" s="191"/>
    </row>
    <row r="244" spans="1:10">
      <c r="A244" s="192">
        <v>4</v>
      </c>
      <c r="B244" s="581" t="str">
        <f>VLOOKUP(A244,Conformación!$A$5:$N$131,4,FALSE)</f>
        <v xml:space="preserve">(YOHAN FAHIR BERMUDEZ PARRA 65% - FEDERICO GARCIA ARBELAEZ 35% -  0%- 0%- 0%) </v>
      </c>
      <c r="C244" s="581"/>
      <c r="D244" s="581"/>
      <c r="E244" s="193"/>
      <c r="F244" s="194"/>
      <c r="G244" s="191"/>
      <c r="H244" s="191"/>
    </row>
    <row r="245" spans="1:10">
      <c r="A245" s="192"/>
      <c r="B245" s="581"/>
      <c r="C245" s="581"/>
      <c r="D245" s="581"/>
      <c r="E245" s="190"/>
      <c r="F245" s="190"/>
      <c r="G245" s="191"/>
      <c r="H245" s="191"/>
    </row>
    <row r="246" spans="1:10">
      <c r="A246" s="578" t="s">
        <v>87</v>
      </c>
      <c r="B246" s="579"/>
      <c r="C246" s="579"/>
      <c r="D246" s="579"/>
      <c r="E246" s="579"/>
      <c r="F246" s="579"/>
      <c r="G246" s="579"/>
      <c r="H246" s="579"/>
    </row>
    <row r="247" spans="1:10">
      <c r="A247" s="573" t="str">
        <f>VLOOKUP(A244,Conformación!$A$5:$N$131,5,FALSE)</f>
        <v>YOHAN FAHIR BERMUDEZ PARRA</v>
      </c>
      <c r="B247" s="574"/>
      <c r="C247" s="574"/>
      <c r="D247" s="574"/>
      <c r="E247" s="574"/>
      <c r="F247" s="574"/>
      <c r="G247" s="574"/>
      <c r="H247" s="574"/>
    </row>
    <row r="248" spans="1:10">
      <c r="A248" s="575">
        <f>VLOOKUP(A244,Conformación!$A$5:$N$131,6,FALSE)</f>
        <v>0.65</v>
      </c>
      <c r="B248" s="576"/>
      <c r="C248" s="576"/>
      <c r="D248" s="576"/>
      <c r="E248" s="576"/>
      <c r="F248" s="576"/>
      <c r="G248" s="576"/>
      <c r="H248" s="576"/>
    </row>
    <row r="249" spans="1:10">
      <c r="A249" s="164" t="s">
        <v>72</v>
      </c>
      <c r="B249" s="165" t="s">
        <v>106</v>
      </c>
      <c r="C249" s="165" t="s">
        <v>107</v>
      </c>
      <c r="D249" s="165" t="s">
        <v>108</v>
      </c>
      <c r="E249" s="165" t="s">
        <v>109</v>
      </c>
      <c r="F249" s="165" t="s">
        <v>110</v>
      </c>
      <c r="G249" s="165" t="s">
        <v>111</v>
      </c>
      <c r="H249" s="165" t="s">
        <v>112</v>
      </c>
    </row>
    <row r="250" spans="1:10">
      <c r="A250" s="166" t="s">
        <v>198</v>
      </c>
      <c r="B250" s="200">
        <v>0</v>
      </c>
      <c r="C250" s="167"/>
      <c r="D250" s="167"/>
      <c r="E250" s="167"/>
      <c r="F250" s="167"/>
      <c r="G250" s="167"/>
      <c r="H250" s="167"/>
    </row>
    <row r="251" spans="1:10">
      <c r="A251" s="324" t="s">
        <v>199</v>
      </c>
      <c r="B251" s="326">
        <f>+B250*30</f>
        <v>0</v>
      </c>
      <c r="C251" s="326">
        <f>+C250*30</f>
        <v>0</v>
      </c>
      <c r="D251" s="326"/>
      <c r="E251" s="326"/>
      <c r="F251" s="326"/>
      <c r="G251" s="326"/>
      <c r="H251" s="326"/>
    </row>
    <row r="252" spans="1:10">
      <c r="A252" s="166" t="s">
        <v>101</v>
      </c>
      <c r="B252" s="195"/>
      <c r="C252" s="167"/>
      <c r="D252" s="167"/>
      <c r="E252" s="167"/>
      <c r="F252" s="167"/>
      <c r="G252" s="167"/>
      <c r="H252" s="167"/>
    </row>
    <row r="253" spans="1:10">
      <c r="A253" s="166" t="s">
        <v>102</v>
      </c>
      <c r="B253" s="177">
        <v>0</v>
      </c>
      <c r="C253" s="167"/>
      <c r="D253" s="167"/>
      <c r="E253" s="167"/>
      <c r="F253" s="167"/>
      <c r="G253" s="167"/>
      <c r="H253" s="167"/>
    </row>
    <row r="254" spans="1:10">
      <c r="A254" s="324" t="s">
        <v>197</v>
      </c>
      <c r="B254" s="325">
        <v>0</v>
      </c>
      <c r="C254" s="325">
        <v>0</v>
      </c>
      <c r="D254" s="326"/>
      <c r="E254" s="326"/>
      <c r="F254" s="326"/>
      <c r="G254" s="326"/>
      <c r="H254" s="326"/>
      <c r="J254" s="167"/>
    </row>
    <row r="255" spans="1:10">
      <c r="A255" s="168" t="s">
        <v>103</v>
      </c>
      <c r="B255" s="176">
        <v>0</v>
      </c>
      <c r="C255" s="167"/>
      <c r="D255" s="167"/>
      <c r="E255" s="167"/>
      <c r="F255" s="167"/>
      <c r="G255" s="167"/>
      <c r="H255" s="167"/>
    </row>
    <row r="256" spans="1:10" ht="25.5">
      <c r="A256" s="169" t="s">
        <v>104</v>
      </c>
      <c r="B256" s="294">
        <v>0</v>
      </c>
      <c r="C256" s="295"/>
      <c r="D256" s="295"/>
      <c r="E256" s="295"/>
      <c r="F256" s="295"/>
      <c r="G256" s="295"/>
      <c r="H256" s="295"/>
      <c r="I256" s="33" t="s">
        <v>187</v>
      </c>
    </row>
    <row r="257" spans="1:8">
      <c r="A257" s="168" t="s">
        <v>105</v>
      </c>
      <c r="B257" s="167">
        <f>IF(B254=0,DAYS360(B253,B256),DAYS360(B253,B254))</f>
        <v>0</v>
      </c>
      <c r="C257" s="167"/>
      <c r="D257" s="167"/>
      <c r="E257" s="167"/>
      <c r="F257" s="167"/>
      <c r="G257" s="167"/>
      <c r="H257" s="167"/>
    </row>
    <row r="258" spans="1:8">
      <c r="A258" s="169" t="s">
        <v>113</v>
      </c>
      <c r="B258" s="167">
        <f>+(B250*30)-B257</f>
        <v>0</v>
      </c>
      <c r="C258" s="167"/>
      <c r="D258" s="167"/>
      <c r="E258" s="167"/>
      <c r="F258" s="167"/>
      <c r="G258" s="167"/>
      <c r="H258" s="167"/>
    </row>
    <row r="259" spans="1:8">
      <c r="A259" s="170" t="s">
        <v>115</v>
      </c>
      <c r="B259" s="329" t="e">
        <f t="shared" ref="B259" si="79">+(B252/(B250*30))</f>
        <v>#DIV/0!</v>
      </c>
      <c r="C259" s="167" t="e">
        <f t="shared" ref="C259:H259" si="80">+(C252/(C250*30))</f>
        <v>#DIV/0!</v>
      </c>
      <c r="D259" s="167" t="e">
        <f t="shared" si="80"/>
        <v>#DIV/0!</v>
      </c>
      <c r="E259" s="167" t="e">
        <f t="shared" si="80"/>
        <v>#DIV/0!</v>
      </c>
      <c r="F259" s="167" t="e">
        <f t="shared" si="80"/>
        <v>#DIV/0!</v>
      </c>
      <c r="G259" s="167" t="e">
        <f t="shared" si="80"/>
        <v>#DIV/0!</v>
      </c>
      <c r="H259" s="167" t="e">
        <f t="shared" si="80"/>
        <v>#DIV/0!</v>
      </c>
    </row>
    <row r="260" spans="1:8">
      <c r="A260" s="171" t="s">
        <v>114</v>
      </c>
      <c r="B260" s="195" t="e">
        <f>+B259*B258*B255</f>
        <v>#DIV/0!</v>
      </c>
      <c r="C260" s="167" t="e">
        <f t="shared" ref="C260" si="81">+C259*C258*C255</f>
        <v>#DIV/0!</v>
      </c>
      <c r="D260" s="167" t="e">
        <f t="shared" ref="D260" si="82">+D259*D258*D255</f>
        <v>#DIV/0!</v>
      </c>
      <c r="E260" s="167" t="e">
        <f t="shared" ref="E260" si="83">+E259*E258*E255</f>
        <v>#DIV/0!</v>
      </c>
      <c r="F260" s="167" t="e">
        <f t="shared" ref="F260" si="84">+F259*F258*F255</f>
        <v>#DIV/0!</v>
      </c>
      <c r="G260" s="167" t="e">
        <f t="shared" ref="G260" si="85">+G259*G258*G255</f>
        <v>#DIV/0!</v>
      </c>
      <c r="H260" s="167" t="e">
        <f t="shared" ref="H260" si="86">+H259*H258*H255</f>
        <v>#DIV/0!</v>
      </c>
    </row>
    <row r="261" spans="1:8">
      <c r="A261" s="577" t="s">
        <v>117</v>
      </c>
      <c r="B261" s="577"/>
      <c r="C261" s="577"/>
      <c r="D261" s="577"/>
      <c r="E261" s="577"/>
      <c r="F261" s="577"/>
      <c r="G261" s="577"/>
      <c r="H261" s="171" t="e">
        <f>SUM(B260)</f>
        <v>#DIV/0!</v>
      </c>
    </row>
    <row r="263" spans="1:8">
      <c r="A263" s="163" t="s">
        <v>116</v>
      </c>
    </row>
    <row r="265" spans="1:8">
      <c r="A265" s="578" t="s">
        <v>88</v>
      </c>
      <c r="B265" s="579"/>
      <c r="C265" s="579"/>
      <c r="D265" s="579"/>
      <c r="E265" s="579"/>
      <c r="F265" s="579"/>
      <c r="G265" s="579"/>
      <c r="H265" s="579"/>
    </row>
    <row r="266" spans="1:8">
      <c r="A266" s="573" t="str">
        <f>VLOOKUP(A244,Conformación!$A$5:$N$131,7,FALSE)</f>
        <v>FEDERICO GARCIA ARBELAEZ</v>
      </c>
      <c r="B266" s="574"/>
      <c r="C266" s="574"/>
      <c r="D266" s="574"/>
      <c r="E266" s="574"/>
      <c r="F266" s="574"/>
      <c r="G266" s="574"/>
      <c r="H266" s="574"/>
    </row>
    <row r="267" spans="1:8">
      <c r="A267" s="575">
        <f>VLOOKUP(A244,Conformación!$A$5:$N$131,8,FALSE)</f>
        <v>0.35</v>
      </c>
      <c r="B267" s="576"/>
      <c r="C267" s="576"/>
      <c r="D267" s="576"/>
      <c r="E267" s="576"/>
      <c r="F267" s="576"/>
      <c r="G267" s="576"/>
      <c r="H267" s="576"/>
    </row>
    <row r="268" spans="1:8">
      <c r="A268" s="164" t="s">
        <v>72</v>
      </c>
      <c r="B268" s="165" t="s">
        <v>106</v>
      </c>
      <c r="C268" s="165" t="s">
        <v>107</v>
      </c>
      <c r="D268" s="165" t="s">
        <v>108</v>
      </c>
      <c r="E268" s="165" t="s">
        <v>109</v>
      </c>
      <c r="F268" s="165" t="s">
        <v>110</v>
      </c>
      <c r="G268" s="165" t="s">
        <v>111</v>
      </c>
      <c r="H268" s="165" t="s">
        <v>112</v>
      </c>
    </row>
    <row r="269" spans="1:8">
      <c r="A269" s="166" t="s">
        <v>198</v>
      </c>
      <c r="B269" s="200">
        <v>0</v>
      </c>
      <c r="C269" s="167"/>
      <c r="D269" s="167"/>
      <c r="E269" s="167"/>
      <c r="F269" s="167"/>
      <c r="G269" s="167"/>
      <c r="H269" s="167"/>
    </row>
    <row r="270" spans="1:8">
      <c r="A270" s="324" t="s">
        <v>199</v>
      </c>
      <c r="B270" s="326">
        <f>+B269*30</f>
        <v>0</v>
      </c>
      <c r="C270" s="326">
        <f>+C269*30</f>
        <v>0</v>
      </c>
      <c r="D270" s="326"/>
      <c r="E270" s="326"/>
      <c r="F270" s="326"/>
      <c r="G270" s="326"/>
      <c r="H270" s="326"/>
    </row>
    <row r="271" spans="1:8">
      <c r="A271" s="166" t="s">
        <v>101</v>
      </c>
      <c r="B271" s="195"/>
      <c r="C271" s="167"/>
      <c r="D271" s="167"/>
      <c r="E271" s="167"/>
      <c r="F271" s="167"/>
      <c r="G271" s="167"/>
      <c r="H271" s="167"/>
    </row>
    <row r="272" spans="1:8">
      <c r="A272" s="166" t="s">
        <v>102</v>
      </c>
      <c r="B272" s="177">
        <v>0</v>
      </c>
      <c r="C272" s="177"/>
      <c r="D272" s="167"/>
      <c r="E272" s="167"/>
      <c r="F272" s="167"/>
      <c r="G272" s="167"/>
      <c r="H272" s="167"/>
    </row>
    <row r="273" spans="1:10">
      <c r="A273" s="324" t="s">
        <v>197</v>
      </c>
      <c r="B273" s="325">
        <v>0</v>
      </c>
      <c r="C273" s="325">
        <v>0</v>
      </c>
      <c r="D273" s="326"/>
      <c r="E273" s="326"/>
      <c r="F273" s="326"/>
      <c r="G273" s="326"/>
      <c r="H273" s="326"/>
      <c r="J273" s="167"/>
    </row>
    <row r="274" spans="1:10">
      <c r="A274" s="168" t="s">
        <v>103</v>
      </c>
      <c r="B274" s="176">
        <v>0</v>
      </c>
      <c r="C274" s="176"/>
      <c r="D274" s="167"/>
      <c r="E274" s="167"/>
      <c r="F274" s="167"/>
      <c r="G274" s="167"/>
      <c r="H274" s="167"/>
    </row>
    <row r="275" spans="1:10" ht="25.5">
      <c r="A275" s="169" t="s">
        <v>104</v>
      </c>
      <c r="B275" s="294">
        <v>0</v>
      </c>
      <c r="C275" s="295"/>
      <c r="D275" s="295"/>
      <c r="E275" s="295"/>
      <c r="F275" s="295"/>
      <c r="G275" s="295"/>
      <c r="H275" s="295"/>
      <c r="I275" s="33" t="s">
        <v>187</v>
      </c>
    </row>
    <row r="276" spans="1:10">
      <c r="A276" s="168" t="s">
        <v>105</v>
      </c>
      <c r="B276" s="167">
        <f>IF(B273=0,DAYS360(B272,B275),DAYS360(B272,B273))</f>
        <v>0</v>
      </c>
      <c r="C276" s="167"/>
      <c r="D276" s="167"/>
      <c r="E276" s="167"/>
      <c r="F276" s="167"/>
      <c r="G276" s="167"/>
      <c r="H276" s="167"/>
    </row>
    <row r="277" spans="1:10">
      <c r="A277" s="169" t="s">
        <v>113</v>
      </c>
      <c r="B277" s="167">
        <f>+(B269*30)-B276</f>
        <v>0</v>
      </c>
      <c r="C277" s="167"/>
      <c r="D277" s="167"/>
      <c r="E277" s="167"/>
      <c r="F277" s="167"/>
      <c r="G277" s="167"/>
      <c r="H277" s="167"/>
    </row>
    <row r="278" spans="1:10">
      <c r="A278" s="170" t="s">
        <v>115</v>
      </c>
      <c r="B278" s="329" t="e">
        <f t="shared" ref="B278" si="87">+(B271/(B269*30))</f>
        <v>#DIV/0!</v>
      </c>
      <c r="C278" s="167" t="e">
        <f t="shared" ref="C278:H278" si="88">+(C271/(C269*30))</f>
        <v>#DIV/0!</v>
      </c>
      <c r="D278" s="167" t="e">
        <f t="shared" si="88"/>
        <v>#DIV/0!</v>
      </c>
      <c r="E278" s="167" t="e">
        <f t="shared" si="88"/>
        <v>#DIV/0!</v>
      </c>
      <c r="F278" s="167" t="e">
        <f t="shared" si="88"/>
        <v>#DIV/0!</v>
      </c>
      <c r="G278" s="167" t="e">
        <f t="shared" si="88"/>
        <v>#DIV/0!</v>
      </c>
      <c r="H278" s="167" t="e">
        <f t="shared" si="88"/>
        <v>#DIV/0!</v>
      </c>
    </row>
    <row r="279" spans="1:10">
      <c r="A279" s="171" t="s">
        <v>114</v>
      </c>
      <c r="B279" s="195" t="e">
        <f>+B278*B277*B274</f>
        <v>#DIV/0!</v>
      </c>
      <c r="C279" s="167" t="e">
        <f t="shared" ref="C279" si="89">+C278*C277*C274</f>
        <v>#DIV/0!</v>
      </c>
      <c r="D279" s="167" t="e">
        <f t="shared" ref="D279" si="90">+D278*D277*D274</f>
        <v>#DIV/0!</v>
      </c>
      <c r="E279" s="167" t="e">
        <f t="shared" ref="E279" si="91">+E278*E277*E274</f>
        <v>#DIV/0!</v>
      </c>
      <c r="F279" s="167" t="e">
        <f t="shared" ref="F279" si="92">+F278*F277*F274</f>
        <v>#DIV/0!</v>
      </c>
      <c r="G279" s="167" t="e">
        <f t="shared" ref="G279" si="93">+G278*G277*G274</f>
        <v>#DIV/0!</v>
      </c>
      <c r="H279" s="167" t="e">
        <f t="shared" ref="H279" si="94">+H278*H277*H274</f>
        <v>#DIV/0!</v>
      </c>
    </row>
    <row r="280" spans="1:10">
      <c r="A280" s="577" t="s">
        <v>117</v>
      </c>
      <c r="B280" s="577"/>
      <c r="C280" s="577"/>
      <c r="D280" s="577"/>
      <c r="E280" s="577"/>
      <c r="F280" s="577"/>
      <c r="G280" s="577"/>
      <c r="H280" s="171" t="e">
        <f>SUM(B279)</f>
        <v>#DIV/0!</v>
      </c>
    </row>
    <row r="282" spans="1:10">
      <c r="A282" s="163" t="s">
        <v>116</v>
      </c>
    </row>
    <row r="284" spans="1:10">
      <c r="A284" s="578" t="s">
        <v>16</v>
      </c>
      <c r="B284" s="579"/>
      <c r="C284" s="579"/>
      <c r="D284" s="579"/>
      <c r="E284" s="579"/>
      <c r="F284" s="579"/>
      <c r="G284" s="579"/>
      <c r="H284" s="579"/>
    </row>
    <row r="285" spans="1:10">
      <c r="A285" s="573">
        <f>VLOOKUP(A244,Conformación!$A$5:$N$131,9,FALSE)</f>
        <v>0</v>
      </c>
      <c r="B285" s="574"/>
      <c r="C285" s="574"/>
      <c r="D285" s="574"/>
      <c r="E285" s="574"/>
      <c r="F285" s="574"/>
      <c r="G285" s="574"/>
      <c r="H285" s="574"/>
    </row>
    <row r="286" spans="1:10">
      <c r="A286" s="575">
        <f>VLOOKUP(A244,Conformación!$A$5:$N$131,10,FALSE)</f>
        <v>0</v>
      </c>
      <c r="B286" s="576"/>
      <c r="C286" s="576"/>
      <c r="D286" s="576"/>
      <c r="E286" s="576"/>
      <c r="F286" s="576"/>
      <c r="G286" s="576"/>
      <c r="H286" s="576"/>
    </row>
    <row r="287" spans="1:10">
      <c r="A287" s="164" t="s">
        <v>72</v>
      </c>
      <c r="B287" s="165" t="s">
        <v>106</v>
      </c>
      <c r="C287" s="165" t="s">
        <v>107</v>
      </c>
      <c r="D287" s="165" t="s">
        <v>108</v>
      </c>
      <c r="E287" s="165" t="s">
        <v>109</v>
      </c>
      <c r="F287" s="165" t="s">
        <v>110</v>
      </c>
      <c r="G287" s="165" t="s">
        <v>111</v>
      </c>
      <c r="H287" s="165" t="s">
        <v>112</v>
      </c>
    </row>
    <row r="288" spans="1:10">
      <c r="A288" s="166" t="s">
        <v>198</v>
      </c>
      <c r="B288" s="200">
        <v>0</v>
      </c>
      <c r="C288" s="167"/>
      <c r="D288" s="167"/>
      <c r="E288" s="167"/>
      <c r="F288" s="167"/>
      <c r="G288" s="167"/>
      <c r="H288" s="167"/>
    </row>
    <row r="289" spans="1:10">
      <c r="A289" s="324" t="s">
        <v>199</v>
      </c>
      <c r="B289" s="326">
        <f>+B288*30</f>
        <v>0</v>
      </c>
      <c r="C289" s="326">
        <f>+C288*30</f>
        <v>0</v>
      </c>
      <c r="D289" s="326"/>
      <c r="E289" s="326"/>
      <c r="F289" s="326"/>
      <c r="G289" s="326"/>
      <c r="H289" s="326"/>
    </row>
    <row r="290" spans="1:10">
      <c r="A290" s="166" t="s">
        <v>101</v>
      </c>
      <c r="B290" s="195"/>
      <c r="C290" s="167"/>
      <c r="D290" s="167"/>
      <c r="E290" s="167"/>
      <c r="F290" s="167"/>
      <c r="G290" s="167"/>
      <c r="H290" s="167"/>
    </row>
    <row r="291" spans="1:10">
      <c r="A291" s="166" t="s">
        <v>102</v>
      </c>
      <c r="B291" s="177">
        <v>0</v>
      </c>
      <c r="C291" s="177"/>
      <c r="D291" s="177"/>
      <c r="E291" s="177"/>
      <c r="F291" s="177"/>
      <c r="G291" s="177"/>
      <c r="H291" s="177"/>
    </row>
    <row r="292" spans="1:10">
      <c r="A292" s="324" t="s">
        <v>197</v>
      </c>
      <c r="B292" s="325">
        <v>0</v>
      </c>
      <c r="C292" s="325">
        <v>0</v>
      </c>
      <c r="D292" s="326"/>
      <c r="E292" s="326"/>
      <c r="F292" s="326"/>
      <c r="G292" s="326"/>
      <c r="H292" s="326"/>
      <c r="J292" s="167"/>
    </row>
    <row r="293" spans="1:10">
      <c r="A293" s="168" t="s">
        <v>103</v>
      </c>
      <c r="B293" s="176">
        <v>0</v>
      </c>
      <c r="C293" s="176"/>
      <c r="D293" s="176"/>
      <c r="E293" s="176"/>
      <c r="F293" s="176"/>
      <c r="G293" s="176"/>
      <c r="H293" s="176"/>
    </row>
    <row r="294" spans="1:10" ht="25.5">
      <c r="A294" s="169" t="s">
        <v>104</v>
      </c>
      <c r="B294" s="294">
        <v>0</v>
      </c>
      <c r="C294" s="295"/>
      <c r="D294" s="295"/>
      <c r="E294" s="295"/>
      <c r="F294" s="295"/>
      <c r="G294" s="295"/>
      <c r="H294" s="295"/>
      <c r="I294" s="33" t="s">
        <v>187</v>
      </c>
    </row>
    <row r="295" spans="1:10">
      <c r="A295" s="168" t="s">
        <v>105</v>
      </c>
      <c r="B295" s="167">
        <f>IF(B292=0,DAYS360(B291,B294),DAYS360(B291,B292))</f>
        <v>0</v>
      </c>
      <c r="C295" s="167"/>
      <c r="D295" s="167"/>
      <c r="E295" s="167"/>
      <c r="F295" s="167"/>
      <c r="G295" s="167"/>
      <c r="H295" s="167"/>
    </row>
    <row r="296" spans="1:10">
      <c r="A296" s="169" t="s">
        <v>113</v>
      </c>
      <c r="B296" s="167">
        <f>+(B288*30)-B295</f>
        <v>0</v>
      </c>
      <c r="C296" s="167"/>
      <c r="D296" s="167"/>
      <c r="E296" s="167"/>
      <c r="F296" s="167"/>
      <c r="G296" s="167"/>
      <c r="H296" s="167"/>
    </row>
    <row r="297" spans="1:10">
      <c r="A297" s="170" t="s">
        <v>115</v>
      </c>
      <c r="B297" s="329" t="e">
        <f t="shared" ref="B297" si="95">+(B290/(B288*30))</f>
        <v>#DIV/0!</v>
      </c>
      <c r="C297" s="167" t="e">
        <f t="shared" ref="C297:H297" si="96">+(C290/(C288*30))</f>
        <v>#DIV/0!</v>
      </c>
      <c r="D297" s="167" t="e">
        <f t="shared" si="96"/>
        <v>#DIV/0!</v>
      </c>
      <c r="E297" s="167" t="e">
        <f t="shared" si="96"/>
        <v>#DIV/0!</v>
      </c>
      <c r="F297" s="167" t="e">
        <f t="shared" si="96"/>
        <v>#DIV/0!</v>
      </c>
      <c r="G297" s="167" t="e">
        <f t="shared" si="96"/>
        <v>#DIV/0!</v>
      </c>
      <c r="H297" s="167" t="e">
        <f t="shared" si="96"/>
        <v>#DIV/0!</v>
      </c>
    </row>
    <row r="298" spans="1:10">
      <c r="A298" s="171" t="s">
        <v>114</v>
      </c>
      <c r="B298" s="195" t="e">
        <f>+B297*B296*B293</f>
        <v>#DIV/0!</v>
      </c>
      <c r="C298" s="167" t="e">
        <f t="shared" ref="C298" si="97">+C297*C296*C293</f>
        <v>#DIV/0!</v>
      </c>
      <c r="D298" s="167" t="e">
        <f t="shared" ref="D298" si="98">+D297*D296*D293</f>
        <v>#DIV/0!</v>
      </c>
      <c r="E298" s="167" t="e">
        <f t="shared" ref="E298" si="99">+E297*E296*E293</f>
        <v>#DIV/0!</v>
      </c>
      <c r="F298" s="167" t="e">
        <f t="shared" ref="F298" si="100">+F297*F296*F293</f>
        <v>#DIV/0!</v>
      </c>
      <c r="G298" s="167" t="e">
        <f t="shared" ref="G298" si="101">+G297*G296*G293</f>
        <v>#DIV/0!</v>
      </c>
      <c r="H298" s="167" t="e">
        <f t="shared" ref="H298" si="102">+H297*H296*H293</f>
        <v>#DIV/0!</v>
      </c>
    </row>
    <row r="299" spans="1:10">
      <c r="A299" s="577" t="s">
        <v>117</v>
      </c>
      <c r="B299" s="577"/>
      <c r="C299" s="577"/>
      <c r="D299" s="577"/>
      <c r="E299" s="577"/>
      <c r="F299" s="577"/>
      <c r="G299" s="577"/>
      <c r="H299" s="171" t="e">
        <f>SUM(B298:H298)</f>
        <v>#DIV/0!</v>
      </c>
    </row>
    <row r="301" spans="1:10">
      <c r="A301" s="163" t="s">
        <v>116</v>
      </c>
    </row>
    <row r="303" spans="1:10">
      <c r="A303" s="578" t="s">
        <v>17</v>
      </c>
      <c r="B303" s="579"/>
      <c r="C303" s="579"/>
      <c r="D303" s="579"/>
      <c r="E303" s="579"/>
      <c r="F303" s="579"/>
      <c r="G303" s="579"/>
      <c r="H303" s="579"/>
    </row>
    <row r="304" spans="1:10">
      <c r="A304" s="573">
        <f>VLOOKUP(A244,Conformación!$A$5:$N$131,11,FALSE)</f>
        <v>0</v>
      </c>
      <c r="B304" s="574"/>
      <c r="C304" s="574"/>
      <c r="D304" s="574"/>
      <c r="E304" s="574"/>
      <c r="F304" s="574"/>
      <c r="G304" s="574"/>
      <c r="H304" s="574"/>
    </row>
    <row r="305" spans="1:10">
      <c r="A305" s="575">
        <f>VLOOKUP(A244,Conformación!$A$5:$N$131,12,FALSE)</f>
        <v>0</v>
      </c>
      <c r="B305" s="576"/>
      <c r="C305" s="576"/>
      <c r="D305" s="576"/>
      <c r="E305" s="576"/>
      <c r="F305" s="576"/>
      <c r="G305" s="576"/>
      <c r="H305" s="576"/>
    </row>
    <row r="306" spans="1:10">
      <c r="A306" s="164" t="s">
        <v>72</v>
      </c>
      <c r="B306" s="165" t="s">
        <v>106</v>
      </c>
      <c r="C306" s="165" t="s">
        <v>107</v>
      </c>
      <c r="D306" s="165" t="s">
        <v>108</v>
      </c>
      <c r="E306" s="165" t="s">
        <v>109</v>
      </c>
      <c r="F306" s="165" t="s">
        <v>110</v>
      </c>
      <c r="G306" s="165" t="s">
        <v>111</v>
      </c>
      <c r="H306" s="165" t="s">
        <v>112</v>
      </c>
    </row>
    <row r="307" spans="1:10">
      <c r="A307" s="166" t="s">
        <v>198</v>
      </c>
      <c r="B307" s="200">
        <v>0</v>
      </c>
      <c r="C307" s="167"/>
      <c r="D307" s="167"/>
      <c r="E307" s="167"/>
      <c r="F307" s="167"/>
      <c r="G307" s="167"/>
      <c r="H307" s="167"/>
    </row>
    <row r="308" spans="1:10">
      <c r="A308" s="324" t="s">
        <v>199</v>
      </c>
      <c r="B308" s="326">
        <f>+B307*30</f>
        <v>0</v>
      </c>
      <c r="C308" s="326">
        <f>+C307*30</f>
        <v>0</v>
      </c>
      <c r="D308" s="326"/>
      <c r="E308" s="326"/>
      <c r="F308" s="326"/>
      <c r="G308" s="326"/>
      <c r="H308" s="326"/>
    </row>
    <row r="309" spans="1:10">
      <c r="A309" s="166" t="s">
        <v>101</v>
      </c>
      <c r="B309" s="195"/>
      <c r="C309" s="167"/>
      <c r="D309" s="167"/>
      <c r="E309" s="167"/>
      <c r="F309" s="167"/>
      <c r="G309" s="167"/>
      <c r="H309" s="167"/>
    </row>
    <row r="310" spans="1:10">
      <c r="A310" s="166" t="s">
        <v>102</v>
      </c>
      <c r="B310" s="177">
        <v>0</v>
      </c>
      <c r="C310" s="167"/>
      <c r="D310" s="167"/>
      <c r="E310" s="167"/>
      <c r="F310" s="167"/>
      <c r="G310" s="167"/>
      <c r="H310" s="167"/>
    </row>
    <row r="311" spans="1:10">
      <c r="A311" s="324" t="s">
        <v>197</v>
      </c>
      <c r="B311" s="325">
        <v>0</v>
      </c>
      <c r="C311" s="325">
        <v>0</v>
      </c>
      <c r="D311" s="326"/>
      <c r="E311" s="326"/>
      <c r="F311" s="326"/>
      <c r="G311" s="326"/>
      <c r="H311" s="326"/>
      <c r="J311" s="167"/>
    </row>
    <row r="312" spans="1:10">
      <c r="A312" s="168" t="s">
        <v>103</v>
      </c>
      <c r="B312" s="176">
        <v>0</v>
      </c>
      <c r="C312" s="167"/>
      <c r="D312" s="167"/>
      <c r="E312" s="167"/>
      <c r="F312" s="167"/>
      <c r="G312" s="167"/>
      <c r="H312" s="167"/>
    </row>
    <row r="313" spans="1:10" ht="25.5">
      <c r="A313" s="169" t="s">
        <v>104</v>
      </c>
      <c r="B313" s="294">
        <v>0</v>
      </c>
      <c r="C313" s="295"/>
      <c r="D313" s="295"/>
      <c r="E313" s="295"/>
      <c r="F313" s="295"/>
      <c r="G313" s="295"/>
      <c r="H313" s="295"/>
      <c r="I313" s="33" t="s">
        <v>187</v>
      </c>
    </row>
    <row r="314" spans="1:10">
      <c r="A314" s="168" t="s">
        <v>105</v>
      </c>
      <c r="B314" s="167">
        <f>IF(B311=0,DAYS360(B310,B313),DAYS360(B310,B311))</f>
        <v>0</v>
      </c>
      <c r="C314" s="167"/>
      <c r="D314" s="167"/>
      <c r="E314" s="167"/>
      <c r="F314" s="167"/>
      <c r="G314" s="167"/>
      <c r="H314" s="167"/>
    </row>
    <row r="315" spans="1:10">
      <c r="A315" s="169" t="s">
        <v>113</v>
      </c>
      <c r="B315" s="167">
        <f>+(B307*30)-B314</f>
        <v>0</v>
      </c>
      <c r="C315" s="167"/>
      <c r="D315" s="167"/>
      <c r="E315" s="167"/>
      <c r="F315" s="167"/>
      <c r="G315" s="167"/>
      <c r="H315" s="167"/>
    </row>
    <row r="316" spans="1:10">
      <c r="A316" s="170" t="s">
        <v>115</v>
      </c>
      <c r="B316" s="329" t="e">
        <f t="shared" ref="B316" si="103">+(B309/(B307*30))</f>
        <v>#DIV/0!</v>
      </c>
      <c r="C316" s="167" t="e">
        <f t="shared" ref="C316:H316" si="104">+(C309/(C307*30))</f>
        <v>#DIV/0!</v>
      </c>
      <c r="D316" s="167" t="e">
        <f t="shared" si="104"/>
        <v>#DIV/0!</v>
      </c>
      <c r="E316" s="167" t="e">
        <f t="shared" si="104"/>
        <v>#DIV/0!</v>
      </c>
      <c r="F316" s="167" t="e">
        <f t="shared" si="104"/>
        <v>#DIV/0!</v>
      </c>
      <c r="G316" s="167" t="e">
        <f t="shared" si="104"/>
        <v>#DIV/0!</v>
      </c>
      <c r="H316" s="167" t="e">
        <f t="shared" si="104"/>
        <v>#DIV/0!</v>
      </c>
    </row>
    <row r="317" spans="1:10">
      <c r="A317" s="171" t="s">
        <v>114</v>
      </c>
      <c r="B317" s="195" t="e">
        <f>+B316*B315*B312</f>
        <v>#DIV/0!</v>
      </c>
      <c r="C317" s="167" t="e">
        <f t="shared" ref="C317" si="105">+C316*C315*C312</f>
        <v>#DIV/0!</v>
      </c>
      <c r="D317" s="167" t="e">
        <f t="shared" ref="D317" si="106">+D316*D315*D312</f>
        <v>#DIV/0!</v>
      </c>
      <c r="E317" s="167" t="e">
        <f t="shared" ref="E317" si="107">+E316*E315*E312</f>
        <v>#DIV/0!</v>
      </c>
      <c r="F317" s="167" t="e">
        <f t="shared" ref="F317" si="108">+F316*F315*F312</f>
        <v>#DIV/0!</v>
      </c>
      <c r="G317" s="167" t="e">
        <f t="shared" ref="G317" si="109">+G316*G315*G312</f>
        <v>#DIV/0!</v>
      </c>
      <c r="H317" s="167" t="e">
        <f t="shared" ref="H317" si="110">+H316*H315*H312</f>
        <v>#DIV/0!</v>
      </c>
    </row>
    <row r="318" spans="1:10">
      <c r="A318" s="577" t="s">
        <v>117</v>
      </c>
      <c r="B318" s="577"/>
      <c r="C318" s="577"/>
      <c r="D318" s="577"/>
      <c r="E318" s="577"/>
      <c r="F318" s="577"/>
      <c r="G318" s="577"/>
      <c r="H318" s="171" t="e">
        <f>SUM(B317:H317)</f>
        <v>#DIV/0!</v>
      </c>
    </row>
    <row r="320" spans="1:10">
      <c r="A320" s="163" t="s">
        <v>116</v>
      </c>
    </row>
    <row r="323" spans="1:10">
      <c r="A323" s="189" t="s">
        <v>71</v>
      </c>
      <c r="B323" s="580" t="str">
        <f>VLOOKUP(A324,Conformación!$A$5:$N$131,2,FALSE)</f>
        <v>CIVING INGENIEROS CONTRATISTAS S.A.S.</v>
      </c>
      <c r="C323" s="580"/>
      <c r="D323" s="580"/>
      <c r="E323" s="190"/>
      <c r="F323" s="190"/>
      <c r="G323" s="191"/>
      <c r="H323" s="191"/>
    </row>
    <row r="324" spans="1:10">
      <c r="A324" s="192">
        <v>5</v>
      </c>
      <c r="B324" s="581" t="str">
        <f>VLOOKUP(A324,Conformación!$A$5:$N$131,4,FALSE)</f>
        <v xml:space="preserve">(CIVING INGENIEROS CONTRATISTAS S.A.S. 100% -  0% -  0%- 0%- 0%) </v>
      </c>
      <c r="C324" s="581"/>
      <c r="D324" s="581"/>
      <c r="E324" s="193"/>
      <c r="F324" s="194"/>
      <c r="G324" s="191"/>
      <c r="H324" s="191"/>
    </row>
    <row r="325" spans="1:10">
      <c r="A325" s="192"/>
      <c r="B325" s="581"/>
      <c r="C325" s="581"/>
      <c r="D325" s="581"/>
      <c r="E325" s="190"/>
      <c r="F325" s="190"/>
      <c r="G325" s="191"/>
      <c r="H325" s="191"/>
    </row>
    <row r="326" spans="1:10">
      <c r="A326" s="578" t="s">
        <v>87</v>
      </c>
      <c r="B326" s="579"/>
      <c r="C326" s="579"/>
      <c r="D326" s="579"/>
      <c r="E326" s="579"/>
      <c r="F326" s="579"/>
      <c r="G326" s="579"/>
      <c r="H326" s="579"/>
    </row>
    <row r="327" spans="1:10">
      <c r="A327" s="573" t="str">
        <f>VLOOKUP(A324,Conformación!$A$5:$N$131,5,FALSE)</f>
        <v>CIVING INGENIEROS CONTRATISTAS S.A.S.</v>
      </c>
      <c r="B327" s="574"/>
      <c r="C327" s="574"/>
      <c r="D327" s="574"/>
      <c r="E327" s="574"/>
      <c r="F327" s="574"/>
      <c r="G327" s="574"/>
      <c r="H327" s="574"/>
    </row>
    <row r="328" spans="1:10">
      <c r="A328" s="575">
        <f>VLOOKUP(A324,Conformación!$A$5:$N$131,6,FALSE)</f>
        <v>1</v>
      </c>
      <c r="B328" s="576"/>
      <c r="C328" s="576"/>
      <c r="D328" s="576"/>
      <c r="E328" s="576"/>
      <c r="F328" s="576"/>
      <c r="G328" s="576"/>
      <c r="H328" s="576"/>
    </row>
    <row r="329" spans="1:10">
      <c r="A329" s="164" t="s">
        <v>72</v>
      </c>
      <c r="B329" s="186" t="s">
        <v>106</v>
      </c>
      <c r="C329" s="186" t="s">
        <v>107</v>
      </c>
      <c r="D329" s="186" t="s">
        <v>108</v>
      </c>
      <c r="E329" s="186" t="s">
        <v>109</v>
      </c>
      <c r="F329" s="186" t="s">
        <v>110</v>
      </c>
      <c r="G329" s="186" t="s">
        <v>111</v>
      </c>
      <c r="H329" s="186" t="s">
        <v>112</v>
      </c>
    </row>
    <row r="330" spans="1:10">
      <c r="A330" s="166" t="s">
        <v>198</v>
      </c>
      <c r="B330" s="200">
        <v>0</v>
      </c>
      <c r="C330" s="167"/>
      <c r="D330" s="167"/>
      <c r="E330" s="167"/>
      <c r="F330" s="167"/>
      <c r="G330" s="167"/>
      <c r="H330" s="167"/>
    </row>
    <row r="331" spans="1:10">
      <c r="A331" s="324" t="s">
        <v>199</v>
      </c>
      <c r="B331" s="326">
        <f>+B330*30</f>
        <v>0</v>
      </c>
      <c r="C331" s="326">
        <f>+C330*30</f>
        <v>0</v>
      </c>
      <c r="D331" s="326"/>
      <c r="E331" s="326"/>
      <c r="F331" s="326"/>
      <c r="G331" s="326"/>
      <c r="H331" s="326"/>
    </row>
    <row r="332" spans="1:10">
      <c r="A332" s="166" t="s">
        <v>101</v>
      </c>
      <c r="B332" s="195"/>
      <c r="C332" s="195"/>
      <c r="D332" s="195"/>
      <c r="E332" s="195"/>
      <c r="F332" s="195"/>
      <c r="G332" s="167"/>
      <c r="H332" s="167"/>
    </row>
    <row r="333" spans="1:10">
      <c r="A333" s="166" t="s">
        <v>102</v>
      </c>
      <c r="B333" s="177">
        <v>0</v>
      </c>
      <c r="C333" s="177"/>
      <c r="D333" s="177"/>
      <c r="E333" s="177"/>
      <c r="F333" s="177"/>
      <c r="G333" s="167"/>
      <c r="H333" s="167"/>
    </row>
    <row r="334" spans="1:10">
      <c r="A334" s="324" t="s">
        <v>197</v>
      </c>
      <c r="B334" s="325">
        <v>0</v>
      </c>
      <c r="C334" s="325">
        <v>0</v>
      </c>
      <c r="D334" s="326"/>
      <c r="E334" s="326"/>
      <c r="F334" s="326"/>
      <c r="G334" s="326"/>
      <c r="H334" s="326"/>
      <c r="J334" s="167"/>
    </row>
    <row r="335" spans="1:10">
      <c r="A335" s="168" t="s">
        <v>103</v>
      </c>
      <c r="B335" s="176">
        <v>0</v>
      </c>
      <c r="C335" s="176"/>
      <c r="D335" s="176"/>
      <c r="E335" s="176"/>
      <c r="F335" s="176"/>
      <c r="G335" s="167"/>
      <c r="H335" s="167"/>
    </row>
    <row r="336" spans="1:10" ht="25.5">
      <c r="A336" s="169" t="s">
        <v>104</v>
      </c>
      <c r="B336" s="294">
        <v>0</v>
      </c>
      <c r="C336" s="295"/>
      <c r="D336" s="295"/>
      <c r="E336" s="295"/>
      <c r="F336" s="295"/>
      <c r="G336" s="295"/>
      <c r="H336" s="295"/>
      <c r="I336" s="33" t="s">
        <v>187</v>
      </c>
    </row>
    <row r="337" spans="1:8">
      <c r="A337" s="168" t="s">
        <v>105</v>
      </c>
      <c r="B337" s="167">
        <f>IF(B334=0,DAYS360(B333,B336),DAYS360(B333,B334))</f>
        <v>0</v>
      </c>
      <c r="C337" s="200"/>
      <c r="D337" s="200"/>
      <c r="E337" s="200"/>
      <c r="F337" s="200"/>
      <c r="G337" s="167"/>
      <c r="H337" s="167"/>
    </row>
    <row r="338" spans="1:8">
      <c r="A338" s="169" t="s">
        <v>113</v>
      </c>
      <c r="B338" s="167">
        <f>+(B330*30)-B337</f>
        <v>0</v>
      </c>
      <c r="C338" s="200"/>
      <c r="D338" s="200"/>
      <c r="E338" s="200"/>
      <c r="F338" s="200"/>
      <c r="G338" s="167"/>
      <c r="H338" s="167"/>
    </row>
    <row r="339" spans="1:8">
      <c r="A339" s="170" t="s">
        <v>115</v>
      </c>
      <c r="B339" s="329" t="e">
        <f t="shared" ref="B339" si="111">+(B332/(B330*30))</f>
        <v>#DIV/0!</v>
      </c>
      <c r="C339" s="167" t="e">
        <f t="shared" ref="C339:H339" si="112">+(C332/(C330*30))</f>
        <v>#DIV/0!</v>
      </c>
      <c r="D339" s="167" t="e">
        <f t="shared" si="112"/>
        <v>#DIV/0!</v>
      </c>
      <c r="E339" s="167" t="e">
        <f t="shared" si="112"/>
        <v>#DIV/0!</v>
      </c>
      <c r="F339" s="167" t="e">
        <f t="shared" si="112"/>
        <v>#DIV/0!</v>
      </c>
      <c r="G339" s="167" t="e">
        <f t="shared" si="112"/>
        <v>#DIV/0!</v>
      </c>
      <c r="H339" s="167" t="e">
        <f t="shared" si="112"/>
        <v>#DIV/0!</v>
      </c>
    </row>
    <row r="340" spans="1:8">
      <c r="A340" s="171" t="s">
        <v>114</v>
      </c>
      <c r="B340" s="195" t="e">
        <f>+B339*B338*B335</f>
        <v>#DIV/0!</v>
      </c>
      <c r="C340" s="167" t="e">
        <f t="shared" ref="C340:H340" si="113">+C339*C338*C335</f>
        <v>#DIV/0!</v>
      </c>
      <c r="D340" s="167" t="e">
        <f t="shared" si="113"/>
        <v>#DIV/0!</v>
      </c>
      <c r="E340" s="167" t="e">
        <f t="shared" si="113"/>
        <v>#DIV/0!</v>
      </c>
      <c r="F340" s="167" t="e">
        <f t="shared" si="113"/>
        <v>#DIV/0!</v>
      </c>
      <c r="G340" s="167" t="e">
        <f t="shared" si="113"/>
        <v>#DIV/0!</v>
      </c>
      <c r="H340" s="167" t="e">
        <f t="shared" si="113"/>
        <v>#DIV/0!</v>
      </c>
    </row>
    <row r="341" spans="1:8">
      <c r="A341" s="577" t="s">
        <v>117</v>
      </c>
      <c r="B341" s="577"/>
      <c r="C341" s="577"/>
      <c r="D341" s="577"/>
      <c r="E341" s="577"/>
      <c r="F341" s="577"/>
      <c r="G341" s="577"/>
      <c r="H341" s="171" t="e">
        <f>SUM(B340:C340)</f>
        <v>#DIV/0!</v>
      </c>
    </row>
    <row r="343" spans="1:8">
      <c r="A343" s="163" t="s">
        <v>116</v>
      </c>
    </row>
    <row r="345" spans="1:8">
      <c r="A345" s="578" t="s">
        <v>88</v>
      </c>
      <c r="B345" s="579"/>
      <c r="C345" s="579"/>
      <c r="D345" s="579"/>
      <c r="E345" s="579"/>
      <c r="F345" s="579"/>
      <c r="G345" s="579"/>
      <c r="H345" s="579"/>
    </row>
    <row r="346" spans="1:8">
      <c r="A346" s="573">
        <f>VLOOKUP(A324,Conformación!$A$5:$N$131,7,FALSE)</f>
        <v>0</v>
      </c>
      <c r="B346" s="574"/>
      <c r="C346" s="574"/>
      <c r="D346" s="574"/>
      <c r="E346" s="574"/>
      <c r="F346" s="574"/>
      <c r="G346" s="574"/>
      <c r="H346" s="574"/>
    </row>
    <row r="347" spans="1:8">
      <c r="A347" s="575">
        <f>VLOOKUP(A324,Conformación!$A$5:$N$131,8,FALSE)</f>
        <v>0</v>
      </c>
      <c r="B347" s="576"/>
      <c r="C347" s="576"/>
      <c r="D347" s="576"/>
      <c r="E347" s="576"/>
      <c r="F347" s="576"/>
      <c r="G347" s="576"/>
      <c r="H347" s="576"/>
    </row>
    <row r="348" spans="1:8">
      <c r="A348" s="164" t="s">
        <v>72</v>
      </c>
      <c r="B348" s="186" t="s">
        <v>106</v>
      </c>
      <c r="C348" s="186" t="s">
        <v>107</v>
      </c>
      <c r="D348" s="186" t="s">
        <v>108</v>
      </c>
      <c r="E348" s="186" t="s">
        <v>109</v>
      </c>
      <c r="F348" s="186" t="s">
        <v>110</v>
      </c>
      <c r="G348" s="186" t="s">
        <v>111</v>
      </c>
      <c r="H348" s="186" t="s">
        <v>112</v>
      </c>
    </row>
    <row r="349" spans="1:8">
      <c r="A349" s="166" t="s">
        <v>198</v>
      </c>
      <c r="B349" s="200">
        <v>0</v>
      </c>
      <c r="C349" s="167"/>
      <c r="D349" s="167"/>
      <c r="E349" s="167"/>
      <c r="F349" s="167"/>
      <c r="G349" s="167"/>
      <c r="H349" s="167"/>
    </row>
    <row r="350" spans="1:8">
      <c r="A350" s="324" t="s">
        <v>199</v>
      </c>
      <c r="B350" s="326">
        <f>+B349*30</f>
        <v>0</v>
      </c>
      <c r="C350" s="326">
        <f>+C349*30</f>
        <v>0</v>
      </c>
      <c r="D350" s="326"/>
      <c r="E350" s="326"/>
      <c r="F350" s="326"/>
      <c r="G350" s="326"/>
      <c r="H350" s="326"/>
    </row>
    <row r="351" spans="1:8">
      <c r="A351" s="166" t="s">
        <v>101</v>
      </c>
      <c r="B351" s="195"/>
      <c r="C351" s="167"/>
      <c r="D351" s="167"/>
      <c r="E351" s="167"/>
      <c r="F351" s="167"/>
      <c r="G351" s="167"/>
      <c r="H351" s="167"/>
    </row>
    <row r="352" spans="1:8">
      <c r="A352" s="166" t="s">
        <v>102</v>
      </c>
      <c r="B352" s="177">
        <v>0</v>
      </c>
      <c r="C352" s="177"/>
      <c r="D352" s="167"/>
      <c r="E352" s="167"/>
      <c r="F352" s="167"/>
      <c r="G352" s="167"/>
      <c r="H352" s="167"/>
    </row>
    <row r="353" spans="1:10">
      <c r="A353" s="324" t="s">
        <v>197</v>
      </c>
      <c r="B353" s="325">
        <v>0</v>
      </c>
      <c r="C353" s="325">
        <v>0</v>
      </c>
      <c r="D353" s="326"/>
      <c r="E353" s="326"/>
      <c r="F353" s="326"/>
      <c r="G353" s="326"/>
      <c r="H353" s="326"/>
      <c r="J353" s="167"/>
    </row>
    <row r="354" spans="1:10">
      <c r="A354" s="168" t="s">
        <v>103</v>
      </c>
      <c r="B354" s="176">
        <v>0</v>
      </c>
      <c r="C354" s="176"/>
      <c r="D354" s="167"/>
      <c r="E354" s="167"/>
      <c r="F354" s="167"/>
      <c r="G354" s="167"/>
      <c r="H354" s="167"/>
    </row>
    <row r="355" spans="1:10" ht="25.5">
      <c r="A355" s="169" t="s">
        <v>104</v>
      </c>
      <c r="B355" s="294">
        <v>0</v>
      </c>
      <c r="C355" s="295"/>
      <c r="D355" s="295"/>
      <c r="E355" s="295"/>
      <c r="F355" s="295"/>
      <c r="G355" s="295"/>
      <c r="H355" s="295"/>
      <c r="I355" s="33" t="s">
        <v>187</v>
      </c>
    </row>
    <row r="356" spans="1:10">
      <c r="A356" s="168" t="s">
        <v>105</v>
      </c>
      <c r="B356" s="167">
        <f>IF(B353=0,DAYS360(B352,B355),DAYS360(B352,B353))</f>
        <v>0</v>
      </c>
      <c r="C356" s="167"/>
      <c r="D356" s="167"/>
      <c r="E356" s="167"/>
      <c r="F356" s="167"/>
      <c r="G356" s="167"/>
      <c r="H356" s="167"/>
    </row>
    <row r="357" spans="1:10">
      <c r="A357" s="169" t="s">
        <v>113</v>
      </c>
      <c r="B357" s="167">
        <f>+(B349*30)-B356</f>
        <v>0</v>
      </c>
      <c r="C357" s="167"/>
      <c r="D357" s="167"/>
      <c r="E357" s="167"/>
      <c r="F357" s="167"/>
      <c r="G357" s="167"/>
      <c r="H357" s="167"/>
    </row>
    <row r="358" spans="1:10">
      <c r="A358" s="170" t="s">
        <v>115</v>
      </c>
      <c r="B358" s="329" t="e">
        <f t="shared" ref="B358" si="114">+(B351/(B349*30))</f>
        <v>#DIV/0!</v>
      </c>
      <c r="C358" s="167" t="e">
        <f t="shared" ref="C358:H358" si="115">+(C351/(C349*30))</f>
        <v>#DIV/0!</v>
      </c>
      <c r="D358" s="167" t="e">
        <f t="shared" si="115"/>
        <v>#DIV/0!</v>
      </c>
      <c r="E358" s="167" t="e">
        <f t="shared" si="115"/>
        <v>#DIV/0!</v>
      </c>
      <c r="F358" s="167" t="e">
        <f t="shared" si="115"/>
        <v>#DIV/0!</v>
      </c>
      <c r="G358" s="167" t="e">
        <f t="shared" si="115"/>
        <v>#DIV/0!</v>
      </c>
      <c r="H358" s="167" t="e">
        <f t="shared" si="115"/>
        <v>#DIV/0!</v>
      </c>
    </row>
    <row r="359" spans="1:10">
      <c r="A359" s="171" t="s">
        <v>114</v>
      </c>
      <c r="B359" s="195" t="e">
        <f>+B358*B357*B354</f>
        <v>#DIV/0!</v>
      </c>
      <c r="C359" s="167" t="e">
        <f t="shared" ref="C359:H359" si="116">+C358*C357*C354</f>
        <v>#DIV/0!</v>
      </c>
      <c r="D359" s="167" t="e">
        <f t="shared" si="116"/>
        <v>#DIV/0!</v>
      </c>
      <c r="E359" s="167" t="e">
        <f t="shared" si="116"/>
        <v>#DIV/0!</v>
      </c>
      <c r="F359" s="167" t="e">
        <f t="shared" si="116"/>
        <v>#DIV/0!</v>
      </c>
      <c r="G359" s="167" t="e">
        <f t="shared" si="116"/>
        <v>#DIV/0!</v>
      </c>
      <c r="H359" s="167" t="e">
        <f t="shared" si="116"/>
        <v>#DIV/0!</v>
      </c>
    </row>
    <row r="360" spans="1:10">
      <c r="A360" s="577" t="s">
        <v>117</v>
      </c>
      <c r="B360" s="577"/>
      <c r="C360" s="577"/>
      <c r="D360" s="577"/>
      <c r="E360" s="577"/>
      <c r="F360" s="577"/>
      <c r="G360" s="577"/>
      <c r="H360" s="171" t="e">
        <f>SUM(B359)</f>
        <v>#DIV/0!</v>
      </c>
    </row>
    <row r="362" spans="1:10">
      <c r="A362" s="163" t="s">
        <v>116</v>
      </c>
    </row>
    <row r="364" spans="1:10">
      <c r="A364" s="578" t="s">
        <v>16</v>
      </c>
      <c r="B364" s="579"/>
      <c r="C364" s="579"/>
      <c r="D364" s="579"/>
      <c r="E364" s="579"/>
      <c r="F364" s="579"/>
      <c r="G364" s="579"/>
      <c r="H364" s="579"/>
    </row>
    <row r="365" spans="1:10">
      <c r="A365" s="573">
        <f>VLOOKUP(A324,Conformación!$A$5:$N$131,9,FALSE)</f>
        <v>0</v>
      </c>
      <c r="B365" s="574"/>
      <c r="C365" s="574"/>
      <c r="D365" s="574"/>
      <c r="E365" s="574"/>
      <c r="F365" s="574"/>
      <c r="G365" s="574"/>
      <c r="H365" s="574"/>
    </row>
    <row r="366" spans="1:10">
      <c r="A366" s="575">
        <f>VLOOKUP(A324,Conformación!$A$5:$N$131,10,FALSE)</f>
        <v>0</v>
      </c>
      <c r="B366" s="576"/>
      <c r="C366" s="576"/>
      <c r="D366" s="576"/>
      <c r="E366" s="576"/>
      <c r="F366" s="576"/>
      <c r="G366" s="576"/>
      <c r="H366" s="576"/>
    </row>
    <row r="367" spans="1:10">
      <c r="A367" s="164" t="s">
        <v>72</v>
      </c>
      <c r="B367" s="186" t="s">
        <v>106</v>
      </c>
      <c r="C367" s="186" t="s">
        <v>107</v>
      </c>
      <c r="D367" s="186" t="s">
        <v>108</v>
      </c>
      <c r="E367" s="186" t="s">
        <v>109</v>
      </c>
      <c r="F367" s="186" t="s">
        <v>110</v>
      </c>
      <c r="G367" s="186" t="s">
        <v>111</v>
      </c>
      <c r="H367" s="186" t="s">
        <v>112</v>
      </c>
    </row>
    <row r="368" spans="1:10">
      <c r="A368" s="166" t="s">
        <v>198</v>
      </c>
      <c r="B368" s="200">
        <v>0</v>
      </c>
      <c r="C368" s="167"/>
      <c r="D368" s="167"/>
      <c r="E368" s="167"/>
      <c r="F368" s="167"/>
      <c r="G368" s="167"/>
      <c r="H368" s="167"/>
    </row>
    <row r="369" spans="1:10">
      <c r="A369" s="324" t="s">
        <v>199</v>
      </c>
      <c r="B369" s="326">
        <f>+B368*30</f>
        <v>0</v>
      </c>
      <c r="C369" s="326">
        <f>+C368*30</f>
        <v>0</v>
      </c>
      <c r="D369" s="326"/>
      <c r="E369" s="326"/>
      <c r="F369" s="326"/>
      <c r="G369" s="326"/>
      <c r="H369" s="326"/>
    </row>
    <row r="370" spans="1:10">
      <c r="A370" s="166" t="s">
        <v>101</v>
      </c>
      <c r="B370" s="195"/>
      <c r="C370" s="167"/>
      <c r="D370" s="167"/>
      <c r="E370" s="167"/>
      <c r="F370" s="167"/>
      <c r="G370" s="167"/>
      <c r="H370" s="167"/>
    </row>
    <row r="371" spans="1:10">
      <c r="A371" s="166" t="s">
        <v>102</v>
      </c>
      <c r="B371" s="177">
        <v>0</v>
      </c>
      <c r="C371" s="177"/>
      <c r="D371" s="177"/>
      <c r="E371" s="177"/>
      <c r="F371" s="177"/>
      <c r="G371" s="177"/>
      <c r="H371" s="177"/>
    </row>
    <row r="372" spans="1:10">
      <c r="A372" s="324" t="s">
        <v>197</v>
      </c>
      <c r="B372" s="325">
        <v>0</v>
      </c>
      <c r="C372" s="325">
        <v>0</v>
      </c>
      <c r="D372" s="326"/>
      <c r="E372" s="326"/>
      <c r="F372" s="326"/>
      <c r="G372" s="326"/>
      <c r="H372" s="326"/>
      <c r="J372" s="167"/>
    </row>
    <row r="373" spans="1:10">
      <c r="A373" s="168" t="s">
        <v>103</v>
      </c>
      <c r="B373" s="176">
        <v>0</v>
      </c>
      <c r="C373" s="176"/>
      <c r="D373" s="176"/>
      <c r="E373" s="176"/>
      <c r="F373" s="176"/>
      <c r="G373" s="176"/>
      <c r="H373" s="176"/>
    </row>
    <row r="374" spans="1:10" ht="25.5">
      <c r="A374" s="169" t="s">
        <v>104</v>
      </c>
      <c r="B374" s="294">
        <v>0</v>
      </c>
      <c r="C374" s="295"/>
      <c r="D374" s="295"/>
      <c r="E374" s="295"/>
      <c r="F374" s="295"/>
      <c r="G374" s="295"/>
      <c r="H374" s="295"/>
      <c r="I374" s="33" t="s">
        <v>187</v>
      </c>
    </row>
    <row r="375" spans="1:10">
      <c r="A375" s="168" t="s">
        <v>105</v>
      </c>
      <c r="B375" s="167">
        <f>IF(B372=0,DAYS360(B371,B374),DAYS360(B371,B372))</f>
        <v>0</v>
      </c>
      <c r="C375" s="167"/>
      <c r="D375" s="167"/>
      <c r="E375" s="167"/>
      <c r="F375" s="167"/>
      <c r="G375" s="167"/>
      <c r="H375" s="167"/>
    </row>
    <row r="376" spans="1:10">
      <c r="A376" s="169" t="s">
        <v>113</v>
      </c>
      <c r="B376" s="167">
        <f>+(B368*30)-B375</f>
        <v>0</v>
      </c>
      <c r="C376" s="167"/>
      <c r="D376" s="167"/>
      <c r="E376" s="167"/>
      <c r="F376" s="167"/>
      <c r="G376" s="167"/>
      <c r="H376" s="167"/>
    </row>
    <row r="377" spans="1:10">
      <c r="A377" s="170" t="s">
        <v>115</v>
      </c>
      <c r="B377" s="329" t="e">
        <f t="shared" ref="B377" si="117">+(B370/(B368*30))</f>
        <v>#DIV/0!</v>
      </c>
      <c r="C377" s="167" t="e">
        <f t="shared" ref="C377:H377" si="118">+(C370/(C368*30))</f>
        <v>#DIV/0!</v>
      </c>
      <c r="D377" s="167" t="e">
        <f t="shared" si="118"/>
        <v>#DIV/0!</v>
      </c>
      <c r="E377" s="167" t="e">
        <f t="shared" si="118"/>
        <v>#DIV/0!</v>
      </c>
      <c r="F377" s="167" t="e">
        <f t="shared" si="118"/>
        <v>#DIV/0!</v>
      </c>
      <c r="G377" s="167" t="e">
        <f t="shared" si="118"/>
        <v>#DIV/0!</v>
      </c>
      <c r="H377" s="167" t="e">
        <f t="shared" si="118"/>
        <v>#DIV/0!</v>
      </c>
    </row>
    <row r="378" spans="1:10">
      <c r="A378" s="171" t="s">
        <v>114</v>
      </c>
      <c r="B378" s="195" t="e">
        <f>+B377*B376*B373</f>
        <v>#DIV/0!</v>
      </c>
      <c r="C378" s="167" t="e">
        <f t="shared" ref="C378:H378" si="119">+C377*C376*C373</f>
        <v>#DIV/0!</v>
      </c>
      <c r="D378" s="167" t="e">
        <f t="shared" si="119"/>
        <v>#DIV/0!</v>
      </c>
      <c r="E378" s="167" t="e">
        <f t="shared" si="119"/>
        <v>#DIV/0!</v>
      </c>
      <c r="F378" s="167" t="e">
        <f t="shared" si="119"/>
        <v>#DIV/0!</v>
      </c>
      <c r="G378" s="167" t="e">
        <f t="shared" si="119"/>
        <v>#DIV/0!</v>
      </c>
      <c r="H378" s="167" t="e">
        <f t="shared" si="119"/>
        <v>#DIV/0!</v>
      </c>
    </row>
    <row r="379" spans="1:10">
      <c r="A379" s="577" t="s">
        <v>117</v>
      </c>
      <c r="B379" s="577"/>
      <c r="C379" s="577"/>
      <c r="D379" s="577"/>
      <c r="E379" s="577"/>
      <c r="F379" s="577"/>
      <c r="G379" s="577"/>
      <c r="H379" s="171" t="e">
        <f>SUM(B378)</f>
        <v>#DIV/0!</v>
      </c>
    </row>
    <row r="381" spans="1:10">
      <c r="A381" s="163" t="s">
        <v>116</v>
      </c>
    </row>
    <row r="383" spans="1:10">
      <c r="A383" s="578" t="s">
        <v>17</v>
      </c>
      <c r="B383" s="579"/>
      <c r="C383" s="579"/>
      <c r="D383" s="579"/>
      <c r="E383" s="579"/>
      <c r="F383" s="579"/>
      <c r="G383" s="579"/>
      <c r="H383" s="579"/>
    </row>
    <row r="384" spans="1:10">
      <c r="A384" s="573">
        <f>VLOOKUP(A324,Conformación!$A$5:$N$131,11,FALSE)</f>
        <v>0</v>
      </c>
      <c r="B384" s="574"/>
      <c r="C384" s="574"/>
      <c r="D384" s="574"/>
      <c r="E384" s="574"/>
      <c r="F384" s="574"/>
      <c r="G384" s="574"/>
      <c r="H384" s="574"/>
    </row>
    <row r="385" spans="1:10">
      <c r="A385" s="575">
        <f>VLOOKUP(A324,Conformación!$A$5:$N$131,12,FALSE)</f>
        <v>0</v>
      </c>
      <c r="B385" s="576"/>
      <c r="C385" s="576"/>
      <c r="D385" s="576"/>
      <c r="E385" s="576"/>
      <c r="F385" s="576"/>
      <c r="G385" s="576"/>
      <c r="H385" s="576"/>
    </row>
    <row r="386" spans="1:10">
      <c r="A386" s="164" t="s">
        <v>72</v>
      </c>
      <c r="B386" s="186" t="s">
        <v>106</v>
      </c>
      <c r="C386" s="186" t="s">
        <v>107</v>
      </c>
      <c r="D386" s="186" t="s">
        <v>108</v>
      </c>
      <c r="E386" s="186" t="s">
        <v>109</v>
      </c>
      <c r="F386" s="186" t="s">
        <v>110</v>
      </c>
      <c r="G386" s="186" t="s">
        <v>111</v>
      </c>
      <c r="H386" s="186" t="s">
        <v>112</v>
      </c>
    </row>
    <row r="387" spans="1:10">
      <c r="A387" s="166" t="s">
        <v>198</v>
      </c>
      <c r="B387" s="200">
        <v>0</v>
      </c>
      <c r="C387" s="167"/>
      <c r="D387" s="167"/>
      <c r="E387" s="167"/>
      <c r="F387" s="167"/>
      <c r="G387" s="167"/>
      <c r="H387" s="167"/>
    </row>
    <row r="388" spans="1:10">
      <c r="A388" s="324" t="s">
        <v>199</v>
      </c>
      <c r="B388" s="326">
        <f>+B387*30</f>
        <v>0</v>
      </c>
      <c r="C388" s="326">
        <f>+C387*30</f>
        <v>0</v>
      </c>
      <c r="D388" s="326"/>
      <c r="E388" s="326"/>
      <c r="F388" s="326"/>
      <c r="G388" s="326"/>
      <c r="H388" s="326"/>
    </row>
    <row r="389" spans="1:10">
      <c r="A389" s="166" t="s">
        <v>101</v>
      </c>
      <c r="B389" s="195"/>
      <c r="C389" s="167"/>
      <c r="D389" s="167"/>
      <c r="E389" s="167"/>
      <c r="F389" s="167"/>
      <c r="G389" s="167"/>
      <c r="H389" s="167"/>
    </row>
    <row r="390" spans="1:10">
      <c r="A390" s="166" t="s">
        <v>102</v>
      </c>
      <c r="B390" s="177">
        <v>0</v>
      </c>
      <c r="C390" s="167"/>
      <c r="D390" s="167"/>
      <c r="E390" s="167"/>
      <c r="F390" s="167"/>
      <c r="G390" s="167"/>
      <c r="H390" s="167"/>
    </row>
    <row r="391" spans="1:10">
      <c r="A391" s="324" t="s">
        <v>197</v>
      </c>
      <c r="B391" s="325">
        <v>0</v>
      </c>
      <c r="C391" s="325">
        <v>0</v>
      </c>
      <c r="D391" s="326"/>
      <c r="E391" s="326"/>
      <c r="F391" s="326"/>
      <c r="G391" s="326"/>
      <c r="H391" s="326"/>
      <c r="J391" s="167"/>
    </row>
    <row r="392" spans="1:10">
      <c r="A392" s="168" t="s">
        <v>103</v>
      </c>
      <c r="B392" s="176">
        <v>0</v>
      </c>
      <c r="C392" s="167"/>
      <c r="D392" s="167"/>
      <c r="E392" s="167"/>
      <c r="F392" s="167"/>
      <c r="G392" s="167"/>
      <c r="H392" s="167"/>
    </row>
    <row r="393" spans="1:10" ht="25.5">
      <c r="A393" s="169" t="s">
        <v>104</v>
      </c>
      <c r="B393" s="294">
        <v>0</v>
      </c>
      <c r="C393" s="295"/>
      <c r="D393" s="295"/>
      <c r="E393" s="295"/>
      <c r="F393" s="295"/>
      <c r="G393" s="295"/>
      <c r="H393" s="295"/>
      <c r="I393" s="33" t="s">
        <v>187</v>
      </c>
    </row>
    <row r="394" spans="1:10">
      <c r="A394" s="168" t="s">
        <v>105</v>
      </c>
      <c r="B394" s="167">
        <f>IF(B391=0,DAYS360(B390,B393),DAYS360(B390,B391))</f>
        <v>0</v>
      </c>
      <c r="C394" s="167"/>
      <c r="D394" s="167"/>
      <c r="E394" s="167"/>
      <c r="F394" s="167"/>
      <c r="G394" s="167"/>
      <c r="H394" s="167"/>
    </row>
    <row r="395" spans="1:10">
      <c r="A395" s="169" t="s">
        <v>113</v>
      </c>
      <c r="B395" s="167">
        <f>+(B387*30)-B394</f>
        <v>0</v>
      </c>
      <c r="C395" s="167"/>
      <c r="D395" s="167"/>
      <c r="E395" s="167"/>
      <c r="F395" s="167"/>
      <c r="G395" s="167"/>
      <c r="H395" s="167"/>
    </row>
    <row r="396" spans="1:10">
      <c r="A396" s="170" t="s">
        <v>115</v>
      </c>
      <c r="B396" s="329" t="e">
        <f t="shared" ref="B396" si="120">+(B389/(B387*30))</f>
        <v>#DIV/0!</v>
      </c>
      <c r="C396" s="167" t="e">
        <f t="shared" ref="C396:H396" si="121">+(C389/(C387*30))</f>
        <v>#DIV/0!</v>
      </c>
      <c r="D396" s="167" t="e">
        <f t="shared" si="121"/>
        <v>#DIV/0!</v>
      </c>
      <c r="E396" s="167" t="e">
        <f t="shared" si="121"/>
        <v>#DIV/0!</v>
      </c>
      <c r="F396" s="167" t="e">
        <f t="shared" si="121"/>
        <v>#DIV/0!</v>
      </c>
      <c r="G396" s="167" t="e">
        <f t="shared" si="121"/>
        <v>#DIV/0!</v>
      </c>
      <c r="H396" s="167" t="e">
        <f t="shared" si="121"/>
        <v>#DIV/0!</v>
      </c>
    </row>
    <row r="397" spans="1:10">
      <c r="A397" s="171" t="s">
        <v>114</v>
      </c>
      <c r="B397" s="195" t="e">
        <f>+B396*B395*B392</f>
        <v>#DIV/0!</v>
      </c>
      <c r="C397" s="167" t="e">
        <f t="shared" ref="C397:H397" si="122">+C396*C395*C392</f>
        <v>#DIV/0!</v>
      </c>
      <c r="D397" s="167" t="e">
        <f t="shared" si="122"/>
        <v>#DIV/0!</v>
      </c>
      <c r="E397" s="167" t="e">
        <f t="shared" si="122"/>
        <v>#DIV/0!</v>
      </c>
      <c r="F397" s="167" t="e">
        <f t="shared" si="122"/>
        <v>#DIV/0!</v>
      </c>
      <c r="G397" s="167" t="e">
        <f t="shared" si="122"/>
        <v>#DIV/0!</v>
      </c>
      <c r="H397" s="167" t="e">
        <f t="shared" si="122"/>
        <v>#DIV/0!</v>
      </c>
    </row>
    <row r="398" spans="1:10">
      <c r="A398" s="577" t="s">
        <v>117</v>
      </c>
      <c r="B398" s="577"/>
      <c r="C398" s="577"/>
      <c r="D398" s="577"/>
      <c r="E398" s="577"/>
      <c r="F398" s="577"/>
      <c r="G398" s="577"/>
      <c r="H398" s="171" t="e">
        <f>SUM(B397:H397)</f>
        <v>#DIV/0!</v>
      </c>
    </row>
    <row r="400" spans="1:10">
      <c r="A400" s="163" t="s">
        <v>116</v>
      </c>
    </row>
  </sheetData>
  <mergeCells count="91">
    <mergeCell ref="B3:D3"/>
    <mergeCell ref="B4:D5"/>
    <mergeCell ref="A1:H1"/>
    <mergeCell ref="A6:H6"/>
    <mergeCell ref="A7:H7"/>
    <mergeCell ref="A64:H64"/>
    <mergeCell ref="A8:H8"/>
    <mergeCell ref="A21:G21"/>
    <mergeCell ref="A25:H25"/>
    <mergeCell ref="A26:H26"/>
    <mergeCell ref="A27:H27"/>
    <mergeCell ref="A40:G40"/>
    <mergeCell ref="A44:H44"/>
    <mergeCell ref="A45:H45"/>
    <mergeCell ref="A46:H46"/>
    <mergeCell ref="A59:G59"/>
    <mergeCell ref="A63:H63"/>
    <mergeCell ref="A120:G120"/>
    <mergeCell ref="A65:H65"/>
    <mergeCell ref="A78:G78"/>
    <mergeCell ref="B83:D83"/>
    <mergeCell ref="B84:D85"/>
    <mergeCell ref="A86:H86"/>
    <mergeCell ref="A87:H87"/>
    <mergeCell ref="A88:H88"/>
    <mergeCell ref="A101:G101"/>
    <mergeCell ref="A105:H105"/>
    <mergeCell ref="A106:H106"/>
    <mergeCell ref="A107:H107"/>
    <mergeCell ref="A167:H167"/>
    <mergeCell ref="A124:H124"/>
    <mergeCell ref="A125:H125"/>
    <mergeCell ref="A126:H126"/>
    <mergeCell ref="A139:G139"/>
    <mergeCell ref="A143:H143"/>
    <mergeCell ref="A144:H144"/>
    <mergeCell ref="A145:H145"/>
    <mergeCell ref="A158:G158"/>
    <mergeCell ref="B163:D163"/>
    <mergeCell ref="B164:D165"/>
    <mergeCell ref="A166:H166"/>
    <mergeCell ref="A224:H224"/>
    <mergeCell ref="A168:H168"/>
    <mergeCell ref="A181:G181"/>
    <mergeCell ref="A185:H185"/>
    <mergeCell ref="A186:H186"/>
    <mergeCell ref="A187:H187"/>
    <mergeCell ref="A200:G200"/>
    <mergeCell ref="A204:H204"/>
    <mergeCell ref="A205:H205"/>
    <mergeCell ref="A206:H206"/>
    <mergeCell ref="A219:G219"/>
    <mergeCell ref="A223:H223"/>
    <mergeCell ref="A280:G280"/>
    <mergeCell ref="A225:H225"/>
    <mergeCell ref="A238:G238"/>
    <mergeCell ref="B243:D243"/>
    <mergeCell ref="B244:D245"/>
    <mergeCell ref="A246:H246"/>
    <mergeCell ref="A247:H247"/>
    <mergeCell ref="A248:H248"/>
    <mergeCell ref="A261:G261"/>
    <mergeCell ref="A265:H265"/>
    <mergeCell ref="A266:H266"/>
    <mergeCell ref="A267:H267"/>
    <mergeCell ref="A305:H305"/>
    <mergeCell ref="A318:G318"/>
    <mergeCell ref="A284:H284"/>
    <mergeCell ref="A285:H285"/>
    <mergeCell ref="A286:H286"/>
    <mergeCell ref="A299:G299"/>
    <mergeCell ref="A303:H303"/>
    <mergeCell ref="A304:H304"/>
    <mergeCell ref="B323:D323"/>
    <mergeCell ref="B324:D325"/>
    <mergeCell ref="A326:H326"/>
    <mergeCell ref="A327:H327"/>
    <mergeCell ref="A328:H328"/>
    <mergeCell ref="A341:G341"/>
    <mergeCell ref="A345:H345"/>
    <mergeCell ref="A346:H346"/>
    <mergeCell ref="A347:H347"/>
    <mergeCell ref="A360:G360"/>
    <mergeCell ref="A384:H384"/>
    <mergeCell ref="A385:H385"/>
    <mergeCell ref="A398:G398"/>
    <mergeCell ref="A364:H364"/>
    <mergeCell ref="A365:H365"/>
    <mergeCell ref="A366:H366"/>
    <mergeCell ref="A379:G379"/>
    <mergeCell ref="A383:H383"/>
  </mergeCells>
  <printOptions horizontalCentered="1"/>
  <pageMargins left="0.70866141732283472" right="0.70866141732283472" top="0.55118110236220474" bottom="0.59055118110236227" header="0.31496062992125984" footer="0.39370078740157483"/>
  <pageSetup scale="53" fitToHeight="4" orientation="portrait" r:id="rId1"/>
  <headerFooter>
    <oddHeader>&amp;C&amp;P de &amp;N</oddHeader>
    <oddFooter>&amp;LIng. Angélica González &amp;C&amp;F&amp;R&amp;A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9" tint="-0.249977111117893"/>
  </sheetPr>
  <dimension ref="A1:S247"/>
  <sheetViews>
    <sheetView showGridLines="0" zoomScale="85" zoomScaleNormal="85" zoomScaleSheetLayoutView="85" workbookViewId="0">
      <selection activeCell="A3" sqref="A3:K3"/>
    </sheetView>
  </sheetViews>
  <sheetFormatPr baseColWidth="10" defaultColWidth="11" defaultRowHeight="12"/>
  <cols>
    <col min="1" max="1" width="5.85546875" style="4" customWidth="1"/>
    <col min="2" max="2" width="19.42578125" style="4" customWidth="1"/>
    <col min="3" max="3" width="14.28515625" style="4" customWidth="1"/>
    <col min="4" max="4" width="8.42578125" style="4" customWidth="1"/>
    <col min="5" max="5" width="15.28515625" style="4" customWidth="1"/>
    <col min="6" max="6" width="43" style="4" customWidth="1"/>
    <col min="7" max="7" width="14.7109375" style="4" customWidth="1"/>
    <col min="8" max="8" width="10.85546875" style="4" customWidth="1"/>
    <col min="9" max="9" width="23.140625" style="4" customWidth="1"/>
    <col min="10" max="10" width="11.140625" style="4" bestFit="1" customWidth="1"/>
    <col min="11" max="11" width="25.42578125" style="4" customWidth="1"/>
    <col min="12" max="16384" width="11" style="4"/>
  </cols>
  <sheetData>
    <row r="1" spans="1:19" ht="112.5" customHeight="1">
      <c r="A1" s="560" t="s">
        <v>281</v>
      </c>
      <c r="B1" s="560"/>
      <c r="C1" s="560"/>
      <c r="D1" s="560"/>
      <c r="E1" s="560"/>
      <c r="F1" s="560"/>
      <c r="G1" s="560"/>
      <c r="H1" s="560"/>
      <c r="I1" s="560"/>
      <c r="J1" s="560"/>
      <c r="K1" s="560"/>
      <c r="O1" s="3"/>
      <c r="P1" s="3"/>
      <c r="Q1" s="3"/>
      <c r="R1" s="3"/>
      <c r="S1" s="3"/>
    </row>
    <row r="2" spans="1:19" ht="5.25" customHeight="1">
      <c r="A2" s="592"/>
      <c r="B2" s="592"/>
      <c r="C2" s="592"/>
      <c r="D2" s="592"/>
      <c r="E2" s="592"/>
      <c r="F2" s="592"/>
      <c r="G2" s="592"/>
      <c r="H2" s="592"/>
      <c r="I2" s="592"/>
      <c r="J2" s="592"/>
      <c r="K2" s="592"/>
      <c r="O2" s="3"/>
      <c r="P2" s="3"/>
      <c r="Q2" s="3"/>
      <c r="R2" s="3"/>
      <c r="S2" s="3"/>
    </row>
    <row r="3" spans="1:19" ht="21" customHeight="1">
      <c r="A3" s="593" t="s">
        <v>120</v>
      </c>
      <c r="B3" s="593"/>
      <c r="C3" s="593"/>
      <c r="D3" s="593"/>
      <c r="E3" s="593"/>
      <c r="F3" s="593"/>
      <c r="G3" s="593"/>
      <c r="H3" s="593"/>
      <c r="I3" s="593"/>
      <c r="J3" s="593"/>
      <c r="K3" s="593"/>
      <c r="O3" s="3"/>
      <c r="P3" s="3"/>
      <c r="Q3" s="3"/>
      <c r="R3" s="3"/>
      <c r="S3" s="3"/>
    </row>
    <row r="4" spans="1:19" ht="4.5" customHeight="1">
      <c r="A4" s="6"/>
      <c r="B4" s="5"/>
      <c r="C4" s="5"/>
      <c r="D4" s="5"/>
      <c r="E4" s="5"/>
      <c r="F4" s="5"/>
      <c r="G4" s="7"/>
      <c r="H4" s="5"/>
      <c r="I4" s="8"/>
      <c r="J4" s="8"/>
      <c r="K4" s="5"/>
      <c r="O4" s="3"/>
      <c r="P4" s="3"/>
      <c r="Q4" s="3"/>
      <c r="R4" s="3"/>
      <c r="S4" s="3"/>
    </row>
    <row r="5" spans="1:19" ht="25.5" customHeight="1">
      <c r="A5" s="594" t="s">
        <v>145</v>
      </c>
      <c r="B5" s="594"/>
      <c r="C5" s="594"/>
      <c r="D5" s="594"/>
      <c r="E5" s="594"/>
      <c r="F5" s="594"/>
      <c r="G5" s="594"/>
      <c r="H5" s="594"/>
      <c r="I5" s="594"/>
      <c r="J5" s="594"/>
      <c r="K5" s="594"/>
      <c r="O5" s="3"/>
      <c r="P5" s="3"/>
      <c r="Q5" s="3"/>
      <c r="R5" s="3"/>
      <c r="S5" s="3"/>
    </row>
    <row r="6" spans="1:19" ht="12.75">
      <c r="A6" s="595" t="s">
        <v>276</v>
      </c>
      <c r="B6" s="596"/>
      <c r="C6" s="596"/>
      <c r="D6" s="596"/>
      <c r="E6" s="596"/>
      <c r="F6" s="596"/>
      <c r="G6" s="596"/>
      <c r="H6" s="596"/>
      <c r="I6" s="596"/>
      <c r="J6" s="596"/>
      <c r="K6" s="596"/>
      <c r="O6" s="3"/>
      <c r="P6" s="3"/>
      <c r="Q6" s="3"/>
      <c r="R6" s="3"/>
      <c r="S6" s="3"/>
    </row>
    <row r="7" spans="1:19" ht="37.5" customHeight="1">
      <c r="A7" s="595" t="s">
        <v>359</v>
      </c>
      <c r="B7" s="595"/>
      <c r="C7" s="595"/>
      <c r="D7" s="595"/>
      <c r="E7" s="595"/>
      <c r="F7" s="595"/>
      <c r="G7" s="595"/>
      <c r="H7" s="595"/>
      <c r="I7" s="595"/>
      <c r="J7" s="595"/>
      <c r="K7" s="595"/>
      <c r="O7" s="3"/>
      <c r="P7" s="3"/>
      <c r="Q7" s="3"/>
      <c r="R7" s="3"/>
      <c r="S7" s="3"/>
    </row>
    <row r="8" spans="1:19" ht="41.25" customHeight="1">
      <c r="A8" s="595" t="s">
        <v>360</v>
      </c>
      <c r="B8" s="595"/>
      <c r="C8" s="595"/>
      <c r="D8" s="595"/>
      <c r="E8" s="595"/>
      <c r="F8" s="595"/>
      <c r="G8" s="595"/>
      <c r="H8" s="595"/>
      <c r="I8" s="595"/>
      <c r="J8" s="595"/>
      <c r="K8" s="595"/>
      <c r="O8" s="3"/>
      <c r="P8" s="3"/>
      <c r="Q8" s="3"/>
      <c r="R8" s="3"/>
      <c r="S8" s="3"/>
    </row>
    <row r="9" spans="1:19" ht="18.75" customHeight="1" thickBot="1">
      <c r="A9" s="127"/>
      <c r="B9" s="594"/>
      <c r="C9" s="594"/>
      <c r="D9" s="594"/>
      <c r="E9" s="594"/>
      <c r="F9" s="594"/>
      <c r="G9" s="594"/>
      <c r="H9" s="594"/>
      <c r="I9" s="594"/>
      <c r="J9" s="594"/>
      <c r="K9" s="594"/>
      <c r="O9" s="3"/>
      <c r="P9" s="3"/>
      <c r="Q9" s="3"/>
      <c r="R9" s="3"/>
      <c r="S9" s="3"/>
    </row>
    <row r="10" spans="1:19" ht="27" hidden="1" customHeight="1" thickBot="1">
      <c r="A10" s="9"/>
      <c r="B10" s="9"/>
      <c r="C10" s="9"/>
      <c r="D10" s="9"/>
      <c r="E10" s="9"/>
      <c r="F10" s="9"/>
      <c r="G10" s="10"/>
      <c r="H10" s="9"/>
      <c r="I10" s="11"/>
      <c r="K10" s="9"/>
      <c r="O10" s="3"/>
      <c r="P10" s="3"/>
      <c r="Q10" s="3"/>
      <c r="R10" s="3"/>
    </row>
    <row r="11" spans="1:19" ht="30" customHeight="1">
      <c r="A11" s="6"/>
      <c r="B11" s="12"/>
      <c r="C11" s="12"/>
      <c r="F11" s="13"/>
      <c r="G11" s="14"/>
      <c r="H11" s="15"/>
      <c r="I11" s="16"/>
      <c r="J11" s="17" t="s">
        <v>14</v>
      </c>
      <c r="K11" s="1"/>
      <c r="O11" s="3"/>
      <c r="P11" s="3"/>
      <c r="Q11" s="3"/>
      <c r="R11" s="3"/>
    </row>
    <row r="12" spans="1:19" ht="26.25" customHeight="1">
      <c r="A12" s="6"/>
      <c r="B12" s="12"/>
      <c r="C12" s="12"/>
      <c r="D12" s="18"/>
      <c r="E12" s="18"/>
      <c r="F12" s="597" t="s">
        <v>314</v>
      </c>
      <c r="G12" s="599">
        <v>204.89253009950821</v>
      </c>
      <c r="H12" s="15"/>
      <c r="I12" s="16"/>
      <c r="J12" s="79">
        <v>204.89253009950821</v>
      </c>
      <c r="O12" s="3"/>
      <c r="P12" s="3"/>
      <c r="Q12" s="3"/>
      <c r="R12" s="3"/>
      <c r="S12" s="3"/>
    </row>
    <row r="13" spans="1:19" ht="23.25" customHeight="1">
      <c r="A13" s="6"/>
      <c r="B13" s="12"/>
      <c r="C13" s="12"/>
      <c r="D13" s="18"/>
      <c r="E13" s="18"/>
      <c r="F13" s="598"/>
      <c r="G13" s="600"/>
      <c r="H13" s="21" t="s">
        <v>32</v>
      </c>
      <c r="I13" s="22">
        <v>160070650</v>
      </c>
      <c r="J13" s="23" t="s">
        <v>14</v>
      </c>
      <c r="K13" s="31"/>
      <c r="O13" s="3"/>
      <c r="P13" s="3"/>
      <c r="Q13" s="3"/>
      <c r="R13" s="3"/>
      <c r="S13" s="3"/>
    </row>
    <row r="14" spans="1:19" ht="32.25" customHeight="1">
      <c r="A14" s="6"/>
      <c r="B14" s="12"/>
      <c r="C14" s="12"/>
      <c r="D14" s="12"/>
      <c r="E14" s="12"/>
      <c r="F14" s="19"/>
      <c r="G14" s="20"/>
      <c r="H14" s="21" t="s">
        <v>258</v>
      </c>
      <c r="I14" s="22">
        <v>781242</v>
      </c>
      <c r="J14" s="24">
        <v>409.78506019901641</v>
      </c>
      <c r="K14" s="31"/>
      <c r="O14" s="3"/>
      <c r="P14" s="3"/>
      <c r="Q14" s="3"/>
      <c r="R14" s="3"/>
      <c r="S14" s="3"/>
    </row>
    <row r="15" spans="1:19" ht="22.5" customHeight="1">
      <c r="A15" s="6"/>
      <c r="B15" s="12"/>
      <c r="C15" s="12"/>
      <c r="D15" s="12"/>
      <c r="E15" s="12"/>
      <c r="F15" s="31"/>
      <c r="G15" s="31"/>
      <c r="H15" s="26"/>
      <c r="I15" s="27"/>
      <c r="J15" s="31"/>
      <c r="K15" s="31"/>
      <c r="O15" s="3"/>
      <c r="P15" s="3"/>
      <c r="Q15" s="3"/>
      <c r="R15" s="3"/>
      <c r="S15" s="3"/>
    </row>
    <row r="16" spans="1:19" ht="18" customHeight="1">
      <c r="A16" s="3"/>
      <c r="B16" s="25"/>
      <c r="C16" s="25"/>
      <c r="D16" s="25"/>
      <c r="E16" s="25"/>
      <c r="F16" s="29"/>
      <c r="G16" s="28"/>
      <c r="H16" s="25"/>
      <c r="I16" s="25"/>
      <c r="J16" s="25"/>
      <c r="K16" s="25"/>
      <c r="O16" s="3"/>
      <c r="P16" s="3"/>
      <c r="Q16" s="3"/>
      <c r="R16" s="3"/>
      <c r="S16" s="3"/>
    </row>
    <row r="17" spans="1:19">
      <c r="A17" s="3"/>
      <c r="B17" s="28" t="s">
        <v>119</v>
      </c>
      <c r="C17" s="30">
        <v>1</v>
      </c>
      <c r="D17" s="584" t="s">
        <v>299</v>
      </c>
      <c r="E17" s="584"/>
      <c r="F17" s="584"/>
      <c r="G17" s="584"/>
      <c r="H17" s="584"/>
      <c r="I17" s="584"/>
      <c r="J17" s="31"/>
      <c r="K17" s="26"/>
      <c r="O17" s="3"/>
      <c r="P17" s="3"/>
      <c r="Q17" s="3"/>
      <c r="R17" s="3"/>
      <c r="S17" s="3"/>
    </row>
    <row r="18" spans="1:19">
      <c r="A18" s="3"/>
      <c r="B18" s="28"/>
      <c r="C18" s="28"/>
      <c r="D18" s="585" t="s">
        <v>572</v>
      </c>
      <c r="E18" s="585"/>
      <c r="F18" s="585"/>
      <c r="G18" s="585"/>
      <c r="H18" s="585"/>
      <c r="I18" s="585"/>
      <c r="J18" s="31"/>
      <c r="K18" s="26"/>
      <c r="O18" s="3"/>
      <c r="P18" s="3"/>
      <c r="Q18" s="3"/>
      <c r="R18" s="3"/>
      <c r="S18" s="3"/>
    </row>
    <row r="19" spans="1:19">
      <c r="A19" s="3"/>
      <c r="B19" s="28"/>
      <c r="C19" s="28"/>
      <c r="D19" s="585"/>
      <c r="E19" s="585"/>
      <c r="F19" s="585"/>
      <c r="G19" s="585"/>
      <c r="H19" s="585"/>
      <c r="I19" s="585"/>
      <c r="J19" s="31"/>
      <c r="K19" s="26"/>
      <c r="O19" s="3"/>
      <c r="P19" s="3"/>
      <c r="Q19" s="3"/>
      <c r="R19" s="3"/>
      <c r="S19" s="3"/>
    </row>
    <row r="20" spans="1:19" s="33" customFormat="1" ht="15" customHeight="1">
      <c r="A20" s="3"/>
      <c r="B20" s="3"/>
      <c r="C20" s="3"/>
      <c r="D20" s="3"/>
      <c r="E20" s="3"/>
      <c r="F20" s="3"/>
      <c r="G20" s="34"/>
      <c r="H20" s="26"/>
      <c r="I20" s="27"/>
      <c r="J20" s="35"/>
      <c r="K20" s="3"/>
      <c r="O20" s="32"/>
      <c r="P20" s="32"/>
      <c r="Q20" s="32"/>
      <c r="R20" s="32"/>
      <c r="S20" s="32"/>
    </row>
    <row r="21" spans="1:19" ht="36">
      <c r="A21" s="36" t="s">
        <v>26</v>
      </c>
      <c r="B21" s="36" t="s">
        <v>9</v>
      </c>
      <c r="C21" s="37" t="s">
        <v>25</v>
      </c>
      <c r="D21" s="37" t="s">
        <v>28</v>
      </c>
      <c r="E21" s="432" t="s">
        <v>260</v>
      </c>
      <c r="F21" s="36" t="s">
        <v>6</v>
      </c>
      <c r="G21" s="38" t="s">
        <v>7</v>
      </c>
      <c r="H21" s="36" t="s">
        <v>8</v>
      </c>
      <c r="I21" s="17" t="s">
        <v>29</v>
      </c>
      <c r="J21" s="17" t="s">
        <v>14</v>
      </c>
      <c r="K21" s="36" t="s">
        <v>12</v>
      </c>
      <c r="O21" s="3"/>
      <c r="P21" s="3"/>
      <c r="Q21" s="3"/>
      <c r="R21" s="3"/>
      <c r="S21" s="3"/>
    </row>
    <row r="22" spans="1:19" ht="96">
      <c r="A22" s="174">
        <v>1</v>
      </c>
      <c r="B22" s="463" t="s">
        <v>305</v>
      </c>
      <c r="C22" s="196" t="s">
        <v>299</v>
      </c>
      <c r="D22" s="272">
        <v>1</v>
      </c>
      <c r="E22" s="465">
        <v>5</v>
      </c>
      <c r="F22" s="270" t="s">
        <v>309</v>
      </c>
      <c r="G22" s="271">
        <v>40515</v>
      </c>
      <c r="H22" s="196" t="s">
        <v>313</v>
      </c>
      <c r="I22" s="197">
        <v>124782087</v>
      </c>
      <c r="J22" s="53">
        <v>242.29531456310679</v>
      </c>
      <c r="K22" s="196" t="s">
        <v>361</v>
      </c>
      <c r="O22" s="3"/>
      <c r="P22" s="3"/>
      <c r="Q22" s="3"/>
      <c r="R22" s="3"/>
      <c r="S22" s="3"/>
    </row>
    <row r="23" spans="1:19" ht="96">
      <c r="A23" s="174">
        <v>2</v>
      </c>
      <c r="B23" s="463" t="s">
        <v>306</v>
      </c>
      <c r="C23" s="196" t="s">
        <v>299</v>
      </c>
      <c r="D23" s="272">
        <v>0.99</v>
      </c>
      <c r="E23" s="465">
        <v>79</v>
      </c>
      <c r="F23" s="270" t="s">
        <v>310</v>
      </c>
      <c r="G23" s="271">
        <v>41936</v>
      </c>
      <c r="H23" s="196" t="s">
        <v>313</v>
      </c>
      <c r="I23" s="197">
        <v>0</v>
      </c>
      <c r="J23" s="53">
        <v>0</v>
      </c>
      <c r="K23" s="467" t="s">
        <v>363</v>
      </c>
      <c r="O23" s="3"/>
      <c r="P23" s="3"/>
      <c r="Q23" s="3"/>
      <c r="R23" s="3"/>
      <c r="S23" s="3"/>
    </row>
    <row r="24" spans="1:19" ht="105" customHeight="1">
      <c r="A24" s="51">
        <v>3</v>
      </c>
      <c r="B24" s="196" t="s">
        <v>307</v>
      </c>
      <c r="C24" s="196" t="s">
        <v>299</v>
      </c>
      <c r="D24" s="272">
        <v>1</v>
      </c>
      <c r="E24" s="465">
        <v>130</v>
      </c>
      <c r="F24" s="196" t="s">
        <v>316</v>
      </c>
      <c r="G24" s="271">
        <v>42449</v>
      </c>
      <c r="H24" s="196" t="s">
        <v>313</v>
      </c>
      <c r="I24" s="197">
        <v>0</v>
      </c>
      <c r="J24" s="53">
        <v>0</v>
      </c>
      <c r="K24" s="467" t="s">
        <v>364</v>
      </c>
      <c r="L24" s="601"/>
      <c r="M24" s="601"/>
      <c r="N24" s="601"/>
      <c r="O24" s="601"/>
      <c r="P24" s="601"/>
      <c r="Q24" s="601"/>
      <c r="R24" s="3"/>
      <c r="S24" s="3"/>
    </row>
    <row r="25" spans="1:19" ht="96">
      <c r="A25" s="51">
        <v>4</v>
      </c>
      <c r="B25" s="196" t="s">
        <v>308</v>
      </c>
      <c r="C25" s="196" t="s">
        <v>299</v>
      </c>
      <c r="D25" s="272">
        <v>1</v>
      </c>
      <c r="E25" s="465">
        <v>136</v>
      </c>
      <c r="F25" s="196" t="s">
        <v>311</v>
      </c>
      <c r="G25" s="271">
        <v>42645</v>
      </c>
      <c r="H25" s="196" t="s">
        <v>313</v>
      </c>
      <c r="I25" s="197">
        <v>0</v>
      </c>
      <c r="J25" s="53">
        <v>0</v>
      </c>
      <c r="K25" s="467" t="s">
        <v>365</v>
      </c>
      <c r="O25" s="3"/>
      <c r="P25" s="3"/>
      <c r="Q25" s="3"/>
      <c r="R25" s="3"/>
      <c r="S25" s="3"/>
    </row>
    <row r="26" spans="1:19" ht="96">
      <c r="A26" s="51">
        <v>5</v>
      </c>
      <c r="B26" s="51" t="s">
        <v>305</v>
      </c>
      <c r="C26" s="51" t="s">
        <v>299</v>
      </c>
      <c r="D26" s="464">
        <v>1</v>
      </c>
      <c r="E26" s="466">
        <v>22</v>
      </c>
      <c r="F26" s="196" t="s">
        <v>312</v>
      </c>
      <c r="G26" s="82">
        <v>41129</v>
      </c>
      <c r="H26" s="51" t="s">
        <v>313</v>
      </c>
      <c r="I26" s="83">
        <v>132186100</v>
      </c>
      <c r="J26" s="53">
        <v>233.25586730192342</v>
      </c>
      <c r="K26" s="196" t="s">
        <v>362</v>
      </c>
      <c r="O26" s="3"/>
      <c r="P26" s="3"/>
      <c r="Q26" s="3"/>
      <c r="R26" s="3"/>
      <c r="S26" s="3"/>
    </row>
    <row r="27" spans="1:19" ht="12" hidden="1" customHeight="1">
      <c r="A27" s="133">
        <v>6</v>
      </c>
      <c r="B27" s="51"/>
      <c r="C27" s="51"/>
      <c r="D27" s="52"/>
      <c r="E27" s="52"/>
      <c r="F27" s="51"/>
      <c r="G27" s="82"/>
      <c r="H27" s="51"/>
      <c r="I27" s="83"/>
      <c r="J27" s="53">
        <v>0</v>
      </c>
      <c r="K27" s="40"/>
      <c r="O27" s="3"/>
      <c r="P27" s="3"/>
      <c r="Q27" s="3"/>
      <c r="R27" s="3"/>
      <c r="S27" s="3"/>
    </row>
    <row r="28" spans="1:19" ht="12" hidden="1" customHeight="1">
      <c r="A28" s="133">
        <v>7</v>
      </c>
      <c r="B28" s="51"/>
      <c r="C28" s="51"/>
      <c r="D28" s="52"/>
      <c r="E28" s="52"/>
      <c r="F28" s="51"/>
      <c r="G28" s="82"/>
      <c r="H28" s="51"/>
      <c r="I28" s="83"/>
      <c r="J28" s="53">
        <v>0</v>
      </c>
      <c r="K28" s="40"/>
      <c r="O28" s="3"/>
      <c r="P28" s="3"/>
      <c r="Q28" s="3"/>
      <c r="R28" s="3"/>
      <c r="S28" s="3"/>
    </row>
    <row r="29" spans="1:19" ht="12" hidden="1" customHeight="1">
      <c r="A29" s="133">
        <v>8</v>
      </c>
      <c r="B29" s="51"/>
      <c r="C29" s="51"/>
      <c r="D29" s="52"/>
      <c r="E29" s="52"/>
      <c r="F29" s="51"/>
      <c r="G29" s="82"/>
      <c r="H29" s="51"/>
      <c r="I29" s="83"/>
      <c r="J29" s="53">
        <v>0</v>
      </c>
      <c r="K29" s="84"/>
      <c r="O29" s="3"/>
      <c r="P29" s="3"/>
      <c r="Q29" s="3"/>
      <c r="R29" s="3"/>
      <c r="S29" s="3"/>
    </row>
    <row r="30" spans="1:19" hidden="1">
      <c r="A30" s="133">
        <v>9</v>
      </c>
      <c r="B30" s="51"/>
      <c r="C30" s="51"/>
      <c r="D30" s="52"/>
      <c r="E30" s="52"/>
      <c r="F30" s="51"/>
      <c r="G30" s="82"/>
      <c r="H30" s="51"/>
      <c r="I30" s="83"/>
      <c r="J30" s="53">
        <v>0</v>
      </c>
      <c r="K30" s="40"/>
      <c r="O30" s="3"/>
      <c r="P30" s="3"/>
      <c r="Q30" s="3"/>
      <c r="R30" s="3"/>
      <c r="S30" s="3"/>
    </row>
    <row r="31" spans="1:19" hidden="1">
      <c r="A31" s="133">
        <v>10</v>
      </c>
      <c r="B31" s="51"/>
      <c r="C31" s="51"/>
      <c r="D31" s="52"/>
      <c r="E31" s="52"/>
      <c r="F31" s="51"/>
      <c r="G31" s="82"/>
      <c r="H31" s="51"/>
      <c r="I31" s="83"/>
      <c r="J31" s="53">
        <v>0</v>
      </c>
      <c r="K31" s="40"/>
      <c r="O31" s="3"/>
      <c r="P31" s="3"/>
      <c r="Q31" s="3"/>
      <c r="R31" s="3"/>
      <c r="S31" s="3"/>
    </row>
    <row r="32" spans="1:19" ht="13.5" thickBot="1">
      <c r="A32" s="3"/>
      <c r="B32" s="3"/>
      <c r="C32"/>
      <c r="D32" s="3"/>
      <c r="E32" s="3"/>
      <c r="F32" s="3"/>
      <c r="G32" s="42"/>
      <c r="H32" s="26"/>
      <c r="I32" s="31" t="s">
        <v>11</v>
      </c>
      <c r="J32" s="31">
        <v>475.55118186503023</v>
      </c>
      <c r="K32" s="134"/>
      <c r="O32" s="26"/>
      <c r="P32" s="26"/>
      <c r="Q32" s="26"/>
      <c r="R32" s="26"/>
      <c r="S32" s="26"/>
    </row>
    <row r="33" spans="1:19" ht="38.25" customHeight="1" thickBot="1">
      <c r="A33" s="26"/>
      <c r="B33"/>
      <c r="C33"/>
      <c r="D33"/>
      <c r="E33"/>
      <c r="F33" s="26"/>
      <c r="G33" s="603" t="s">
        <v>582</v>
      </c>
      <c r="H33" s="604"/>
      <c r="I33" s="604"/>
      <c r="J33" s="605"/>
      <c r="K33" s="489" t="s">
        <v>483</v>
      </c>
      <c r="O33" s="26"/>
      <c r="P33" s="26"/>
      <c r="Q33" s="26"/>
      <c r="R33" s="26"/>
      <c r="S33" s="26"/>
    </row>
    <row r="34" spans="1:19" ht="12.75">
      <c r="A34" s="26"/>
      <c r="B34"/>
      <c r="C34"/>
      <c r="D34"/>
      <c r="E34"/>
      <c r="F34" s="26"/>
      <c r="G34" s="47" t="s">
        <v>299</v>
      </c>
      <c r="H34" s="48">
        <v>1</v>
      </c>
      <c r="I34" s="49">
        <v>475.55118186503023</v>
      </c>
      <c r="J34" s="26" t="s">
        <v>583</v>
      </c>
      <c r="K34" s="26"/>
      <c r="O34" s="26"/>
      <c r="P34" s="26"/>
      <c r="Q34" s="26"/>
      <c r="R34" s="26"/>
      <c r="S34" s="26"/>
    </row>
    <row r="35" spans="1:19" hidden="1">
      <c r="A35" s="26"/>
      <c r="B35" s="26"/>
      <c r="C35" s="26"/>
      <c r="D35" s="26"/>
      <c r="E35" s="26"/>
      <c r="F35" s="26"/>
      <c r="G35" s="47">
        <v>0</v>
      </c>
      <c r="H35" s="48">
        <v>0</v>
      </c>
      <c r="I35" s="49">
        <v>0</v>
      </c>
      <c r="J35" s="26" t="s">
        <v>78</v>
      </c>
      <c r="K35" s="26"/>
      <c r="O35" s="26"/>
      <c r="P35" s="26"/>
      <c r="Q35" s="26"/>
      <c r="R35" s="26"/>
      <c r="S35" s="26"/>
    </row>
    <row r="36" spans="1:19" hidden="1">
      <c r="A36" s="26"/>
      <c r="B36" s="26"/>
      <c r="C36" s="26"/>
      <c r="D36" s="26"/>
      <c r="E36" s="26"/>
      <c r="F36" s="26"/>
      <c r="G36" s="47">
        <v>0</v>
      </c>
      <c r="H36" s="48">
        <v>0</v>
      </c>
      <c r="I36" s="49">
        <v>0</v>
      </c>
      <c r="J36" s="26" t="s">
        <v>78</v>
      </c>
      <c r="K36" s="26"/>
      <c r="O36" s="26"/>
      <c r="P36" s="26"/>
      <c r="Q36" s="26"/>
      <c r="R36" s="26"/>
      <c r="S36" s="26"/>
    </row>
    <row r="37" spans="1:19" hidden="1">
      <c r="A37" s="26"/>
      <c r="B37" s="26"/>
      <c r="C37" s="26"/>
      <c r="D37" s="26"/>
      <c r="E37" s="26"/>
      <c r="F37" s="26"/>
      <c r="G37" s="47">
        <v>0</v>
      </c>
      <c r="H37" s="48">
        <v>0</v>
      </c>
      <c r="I37" s="49">
        <v>0</v>
      </c>
      <c r="J37" s="26" t="s">
        <v>78</v>
      </c>
      <c r="K37" s="80"/>
      <c r="O37" s="3"/>
      <c r="P37" s="3"/>
      <c r="Q37" s="3"/>
      <c r="R37" s="3"/>
      <c r="S37" s="3"/>
    </row>
    <row r="38" spans="1:19" hidden="1">
      <c r="A38" s="26"/>
      <c r="B38" s="26"/>
      <c r="C38" s="26"/>
      <c r="D38" s="26"/>
      <c r="E38" s="26"/>
      <c r="F38" s="26"/>
      <c r="G38" s="47">
        <v>0</v>
      </c>
      <c r="H38" s="48">
        <v>0</v>
      </c>
      <c r="I38" s="49">
        <v>0</v>
      </c>
      <c r="J38" s="26" t="s">
        <v>78</v>
      </c>
      <c r="K38" s="80"/>
      <c r="O38" s="3"/>
      <c r="P38" s="3"/>
      <c r="Q38" s="3"/>
      <c r="R38" s="3"/>
      <c r="S38" s="3"/>
    </row>
    <row r="39" spans="1:19">
      <c r="A39" s="26"/>
      <c r="B39" s="26"/>
      <c r="C39" s="26"/>
      <c r="D39" s="26"/>
      <c r="E39" s="26"/>
      <c r="F39" s="26"/>
      <c r="G39" s="47"/>
      <c r="H39" s="50"/>
      <c r="I39" s="31"/>
      <c r="J39" s="26">
        <v>0</v>
      </c>
      <c r="K39" s="26"/>
      <c r="O39" s="3"/>
      <c r="P39" s="3"/>
      <c r="Q39" s="3"/>
      <c r="R39" s="3"/>
      <c r="S39" s="3"/>
    </row>
    <row r="40" spans="1:19">
      <c r="O40" s="3"/>
      <c r="P40" s="3"/>
      <c r="Q40" s="3"/>
      <c r="R40" s="3"/>
      <c r="S40" s="3"/>
    </row>
    <row r="41" spans="1:19">
      <c r="A41" s="3"/>
      <c r="B41" s="28" t="s">
        <v>119</v>
      </c>
      <c r="C41" s="30">
        <v>2</v>
      </c>
      <c r="D41" s="584" t="s">
        <v>274</v>
      </c>
      <c r="E41" s="584"/>
      <c r="F41" s="584"/>
      <c r="G41" s="584"/>
      <c r="H41" s="584"/>
      <c r="I41" s="584"/>
      <c r="J41" s="31"/>
      <c r="K41" s="26"/>
    </row>
    <row r="42" spans="1:19">
      <c r="A42" s="3"/>
      <c r="B42" s="28"/>
      <c r="C42" s="28"/>
      <c r="D42" s="585" t="s">
        <v>573</v>
      </c>
      <c r="E42" s="585"/>
      <c r="F42" s="585"/>
      <c r="G42" s="585"/>
      <c r="H42" s="585"/>
      <c r="I42" s="585"/>
      <c r="J42" s="31"/>
      <c r="K42" s="26"/>
    </row>
    <row r="43" spans="1:19">
      <c r="A43" s="3"/>
      <c r="B43" s="28"/>
      <c r="C43" s="28"/>
      <c r="D43" s="585"/>
      <c r="E43" s="585"/>
      <c r="F43" s="585"/>
      <c r="G43" s="585"/>
      <c r="H43" s="585"/>
      <c r="I43" s="585"/>
      <c r="J43" s="31"/>
      <c r="K43" s="26"/>
    </row>
    <row r="44" spans="1:19" ht="13.5" customHeight="1">
      <c r="A44" s="3"/>
      <c r="B44" s="3"/>
      <c r="C44" s="3"/>
      <c r="D44" s="3"/>
      <c r="E44" s="3"/>
      <c r="F44" s="3"/>
      <c r="G44" s="34"/>
      <c r="H44" s="26"/>
      <c r="I44" s="27"/>
      <c r="J44" s="35"/>
      <c r="K44" s="3"/>
    </row>
    <row r="45" spans="1:19" ht="36">
      <c r="A45" s="36" t="s">
        <v>26</v>
      </c>
      <c r="B45" s="89" t="s">
        <v>9</v>
      </c>
      <c r="C45" s="37" t="s">
        <v>25</v>
      </c>
      <c r="D45" s="37" t="s">
        <v>28</v>
      </c>
      <c r="E45" s="432" t="s">
        <v>260</v>
      </c>
      <c r="F45" s="36" t="s">
        <v>6</v>
      </c>
      <c r="G45" s="38" t="s">
        <v>7</v>
      </c>
      <c r="H45" s="36" t="s">
        <v>8</v>
      </c>
      <c r="I45" s="17" t="s">
        <v>29</v>
      </c>
      <c r="J45" s="17" t="s">
        <v>14</v>
      </c>
      <c r="K45" s="36" t="s">
        <v>12</v>
      </c>
    </row>
    <row r="46" spans="1:19" ht="36">
      <c r="A46" s="51">
        <v>1</v>
      </c>
      <c r="B46" s="51" t="s">
        <v>334</v>
      </c>
      <c r="C46" s="51" t="s">
        <v>330</v>
      </c>
      <c r="D46" s="464">
        <v>1</v>
      </c>
      <c r="E46" s="465">
        <v>64</v>
      </c>
      <c r="F46" s="74" t="s">
        <v>336</v>
      </c>
      <c r="G46" s="82">
        <v>42704</v>
      </c>
      <c r="H46" s="51" t="s">
        <v>313</v>
      </c>
      <c r="I46" s="83">
        <v>620000000</v>
      </c>
      <c r="J46" s="53">
        <v>899.26231481723221</v>
      </c>
      <c r="K46" s="196" t="s">
        <v>315</v>
      </c>
    </row>
    <row r="47" spans="1:19" ht="130.5" customHeight="1" thickBot="1">
      <c r="A47" s="51">
        <v>2</v>
      </c>
      <c r="B47" s="51" t="s">
        <v>335</v>
      </c>
      <c r="C47" s="51" t="s">
        <v>330</v>
      </c>
      <c r="D47" s="464">
        <v>0.5</v>
      </c>
      <c r="E47" s="465">
        <v>77</v>
      </c>
      <c r="F47" s="495" t="s">
        <v>337</v>
      </c>
      <c r="G47" s="82">
        <v>42653</v>
      </c>
      <c r="H47" s="51" t="s">
        <v>313</v>
      </c>
      <c r="I47" s="83"/>
      <c r="J47" s="53">
        <v>0</v>
      </c>
      <c r="K47" s="467" t="s">
        <v>366</v>
      </c>
    </row>
    <row r="48" spans="1:19" ht="12.75" hidden="1" thickBot="1">
      <c r="A48" s="2">
        <v>3</v>
      </c>
      <c r="B48" s="74"/>
      <c r="C48" s="51"/>
      <c r="D48" s="52"/>
      <c r="E48" s="465"/>
      <c r="F48" s="444"/>
      <c r="G48" s="82"/>
      <c r="H48" s="74"/>
      <c r="I48" s="83"/>
      <c r="J48" s="53">
        <v>0</v>
      </c>
      <c r="K48" s="91"/>
    </row>
    <row r="49" spans="1:11" ht="12.75" hidden="1" thickBot="1">
      <c r="A49" s="2">
        <v>4</v>
      </c>
      <c r="B49" s="2"/>
      <c r="C49" s="51"/>
      <c r="D49" s="52"/>
      <c r="E49" s="465"/>
      <c r="F49" s="278"/>
      <c r="G49" s="82"/>
      <c r="H49" s="51"/>
      <c r="I49" s="83"/>
      <c r="J49" s="53">
        <v>0</v>
      </c>
      <c r="K49" s="40"/>
    </row>
    <row r="50" spans="1:11" ht="12.75" hidden="1" thickBot="1">
      <c r="A50" s="2">
        <v>5</v>
      </c>
      <c r="B50" s="2"/>
      <c r="C50" s="51"/>
      <c r="D50" s="52"/>
      <c r="E50" s="466"/>
      <c r="F50" s="278"/>
      <c r="G50" s="82"/>
      <c r="H50" s="51"/>
      <c r="I50" s="83"/>
      <c r="J50" s="53">
        <v>0</v>
      </c>
      <c r="K50" s="40"/>
    </row>
    <row r="51" spans="1:11" ht="12.75" hidden="1" thickBot="1">
      <c r="A51" s="2">
        <v>6</v>
      </c>
      <c r="B51" s="2"/>
      <c r="C51" s="51"/>
      <c r="D51" s="52"/>
      <c r="E51" s="52"/>
      <c r="F51" s="2"/>
      <c r="G51" s="82"/>
      <c r="H51" s="74"/>
      <c r="I51" s="83"/>
      <c r="J51" s="53">
        <v>0</v>
      </c>
      <c r="K51" s="199"/>
    </row>
    <row r="52" spans="1:11" ht="12.75" hidden="1" thickBot="1">
      <c r="A52" s="2">
        <v>7</v>
      </c>
      <c r="B52" s="2"/>
      <c r="C52" s="51"/>
      <c r="D52" s="52"/>
      <c r="E52" s="52"/>
      <c r="F52" s="2"/>
      <c r="G52" s="82"/>
      <c r="H52" s="74"/>
      <c r="I52" s="83"/>
      <c r="J52" s="53">
        <v>0</v>
      </c>
      <c r="K52" s="199"/>
    </row>
    <row r="53" spans="1:11" ht="12.75" hidden="1" thickBot="1">
      <c r="A53" s="2">
        <v>8</v>
      </c>
      <c r="B53" s="2"/>
      <c r="C53" s="51"/>
      <c r="D53" s="52"/>
      <c r="E53" s="52"/>
      <c r="F53" s="2"/>
      <c r="G53" s="82"/>
      <c r="H53" s="51"/>
      <c r="I53" s="83"/>
      <c r="J53" s="53">
        <v>0</v>
      </c>
      <c r="K53" s="40"/>
    </row>
    <row r="54" spans="1:11" ht="12.75" hidden="1" thickBot="1">
      <c r="A54" s="2">
        <v>9</v>
      </c>
      <c r="B54" s="2"/>
      <c r="C54" s="51"/>
      <c r="D54" s="52"/>
      <c r="E54" s="52"/>
      <c r="F54" s="2"/>
      <c r="G54" s="82"/>
      <c r="H54" s="51"/>
      <c r="I54" s="83"/>
      <c r="J54" s="53">
        <v>0</v>
      </c>
      <c r="K54" s="41"/>
    </row>
    <row r="55" spans="1:11" ht="12.75" thickBot="1">
      <c r="A55" s="3"/>
      <c r="B55" s="3"/>
      <c r="C55" s="3"/>
      <c r="D55" s="3"/>
      <c r="E55" s="3"/>
      <c r="F55" s="3"/>
      <c r="G55" s="42"/>
      <c r="H55" s="26"/>
      <c r="I55" s="31" t="s">
        <v>11</v>
      </c>
      <c r="J55" s="31">
        <v>899.26231481723221</v>
      </c>
      <c r="K55" s="43"/>
    </row>
    <row r="56" spans="1:11" ht="36" customHeight="1" thickBot="1">
      <c r="A56" s="26"/>
      <c r="B56" s="26"/>
      <c r="C56" s="26"/>
      <c r="D56" s="26"/>
      <c r="E56" s="26"/>
      <c r="F56" s="26"/>
      <c r="G56" s="586" t="s">
        <v>582</v>
      </c>
      <c r="H56" s="587"/>
      <c r="I56" s="587"/>
      <c r="J56" s="588"/>
      <c r="K56" s="93" t="s">
        <v>483</v>
      </c>
    </row>
    <row r="57" spans="1:11">
      <c r="A57" s="26"/>
      <c r="B57" s="26"/>
      <c r="C57" s="26"/>
      <c r="D57" s="26"/>
      <c r="E57" s="26"/>
      <c r="F57" s="26"/>
      <c r="G57" s="47" t="s">
        <v>330</v>
      </c>
      <c r="H57" s="48">
        <v>1</v>
      </c>
      <c r="I57" s="49">
        <v>899.26231481723221</v>
      </c>
      <c r="J57" s="26" t="s">
        <v>583</v>
      </c>
      <c r="K57" s="26"/>
    </row>
    <row r="58" spans="1:11" hidden="1">
      <c r="A58" s="26"/>
      <c r="B58" s="26"/>
      <c r="C58" s="26"/>
      <c r="D58" s="26"/>
      <c r="E58" s="26"/>
      <c r="F58" s="26"/>
      <c r="G58" s="47">
        <v>0</v>
      </c>
      <c r="H58" s="48">
        <v>0</v>
      </c>
      <c r="I58" s="49">
        <v>0</v>
      </c>
      <c r="J58" s="26" t="s">
        <v>78</v>
      </c>
      <c r="K58" s="26"/>
    </row>
    <row r="59" spans="1:11" hidden="1">
      <c r="A59" s="26"/>
      <c r="B59" s="26"/>
      <c r="C59" s="26"/>
      <c r="D59" s="26"/>
      <c r="E59" s="26"/>
      <c r="F59" s="26"/>
      <c r="G59" s="47">
        <v>0</v>
      </c>
      <c r="H59" s="48">
        <v>0</v>
      </c>
      <c r="I59" s="49">
        <v>0</v>
      </c>
      <c r="J59" s="26" t="s">
        <v>78</v>
      </c>
      <c r="K59" s="26"/>
    </row>
    <row r="60" spans="1:11" hidden="1">
      <c r="A60" s="26"/>
      <c r="B60" s="26"/>
      <c r="C60" s="26"/>
      <c r="D60" s="26"/>
      <c r="E60" s="26"/>
      <c r="F60" s="26"/>
      <c r="G60" s="47">
        <v>0</v>
      </c>
      <c r="H60" s="48">
        <v>0</v>
      </c>
      <c r="I60" s="49">
        <v>0</v>
      </c>
      <c r="J60" s="26" t="s">
        <v>78</v>
      </c>
      <c r="K60" s="26"/>
    </row>
    <row r="61" spans="1:11" hidden="1">
      <c r="A61" s="26"/>
      <c r="B61" s="26"/>
      <c r="C61" s="26"/>
      <c r="D61" s="26"/>
      <c r="E61" s="26"/>
      <c r="F61" s="26"/>
      <c r="G61" s="47">
        <v>0</v>
      </c>
      <c r="H61" s="48">
        <v>0</v>
      </c>
      <c r="I61" s="49">
        <v>0</v>
      </c>
      <c r="J61" s="26" t="s">
        <v>78</v>
      </c>
      <c r="K61" s="26"/>
    </row>
    <row r="62" spans="1:11" hidden="1">
      <c r="A62" s="26"/>
      <c r="B62" s="26"/>
      <c r="C62" s="26"/>
      <c r="D62" s="26"/>
      <c r="E62" s="26"/>
      <c r="F62" s="26"/>
      <c r="G62" s="47"/>
      <c r="H62" s="50"/>
      <c r="I62" s="31"/>
      <c r="J62" s="26">
        <v>0</v>
      </c>
      <c r="K62" s="26"/>
    </row>
    <row r="64" spans="1:11">
      <c r="A64" s="3"/>
      <c r="B64" s="28" t="s">
        <v>119</v>
      </c>
      <c r="C64" s="30">
        <v>3</v>
      </c>
      <c r="D64" s="584" t="s">
        <v>275</v>
      </c>
      <c r="E64" s="584"/>
      <c r="F64" s="584"/>
      <c r="G64" s="584"/>
      <c r="H64" s="584"/>
      <c r="I64" s="584"/>
      <c r="J64" s="31"/>
      <c r="K64" s="26"/>
    </row>
    <row r="65" spans="1:11">
      <c r="A65" s="3"/>
      <c r="B65" s="28"/>
      <c r="C65" s="28"/>
      <c r="D65" s="585" t="s">
        <v>574</v>
      </c>
      <c r="E65" s="585"/>
      <c r="F65" s="585"/>
      <c r="G65" s="585"/>
      <c r="H65" s="585"/>
      <c r="I65" s="585"/>
      <c r="J65" s="31"/>
      <c r="K65" s="26"/>
    </row>
    <row r="66" spans="1:11">
      <c r="A66" s="3"/>
      <c r="B66" s="28"/>
      <c r="C66" s="28"/>
      <c r="D66" s="585"/>
      <c r="E66" s="585"/>
      <c r="F66" s="585"/>
      <c r="G66" s="585"/>
      <c r="H66" s="585"/>
      <c r="I66" s="585"/>
      <c r="J66" s="31"/>
      <c r="K66" s="26"/>
    </row>
    <row r="67" spans="1:11" ht="15.75" customHeight="1">
      <c r="A67" s="3"/>
      <c r="B67" s="3"/>
      <c r="C67" s="3"/>
      <c r="D67" s="3"/>
      <c r="E67" s="3"/>
      <c r="F67" s="3"/>
      <c r="G67" s="34"/>
      <c r="H67" s="26"/>
      <c r="I67" s="27"/>
      <c r="J67" s="35"/>
      <c r="K67" s="3"/>
    </row>
    <row r="68" spans="1:11" ht="36">
      <c r="A68" s="36" t="s">
        <v>26</v>
      </c>
      <c r="B68" s="36" t="s">
        <v>9</v>
      </c>
      <c r="C68" s="37" t="s">
        <v>25</v>
      </c>
      <c r="D68" s="37" t="s">
        <v>28</v>
      </c>
      <c r="E68" s="432" t="s">
        <v>260</v>
      </c>
      <c r="F68" s="36" t="s">
        <v>6</v>
      </c>
      <c r="G68" s="38" t="s">
        <v>7</v>
      </c>
      <c r="H68" s="36" t="s">
        <v>8</v>
      </c>
      <c r="I68" s="17" t="s">
        <v>29</v>
      </c>
      <c r="J68" s="17" t="s">
        <v>14</v>
      </c>
      <c r="K68" s="36" t="s">
        <v>12</v>
      </c>
    </row>
    <row r="69" spans="1:11" ht="36">
      <c r="A69" s="461">
        <v>1</v>
      </c>
      <c r="B69" s="51" t="s">
        <v>347</v>
      </c>
      <c r="C69" s="46" t="s">
        <v>275</v>
      </c>
      <c r="D69" s="272">
        <v>0.93</v>
      </c>
      <c r="E69" s="465">
        <v>18</v>
      </c>
      <c r="F69" s="206" t="s">
        <v>349</v>
      </c>
      <c r="G69" s="82">
        <v>40798</v>
      </c>
      <c r="H69" s="51" t="s">
        <v>313</v>
      </c>
      <c r="I69" s="90">
        <v>180673118</v>
      </c>
      <c r="J69" s="53">
        <v>313.71545881254667</v>
      </c>
      <c r="K69" s="196" t="s">
        <v>315</v>
      </c>
    </row>
    <row r="70" spans="1:11" ht="138" customHeight="1" thickBot="1">
      <c r="A70" s="461">
        <v>2</v>
      </c>
      <c r="B70" s="51" t="s">
        <v>348</v>
      </c>
      <c r="C70" s="196" t="s">
        <v>275</v>
      </c>
      <c r="D70" s="272">
        <v>0.93</v>
      </c>
      <c r="E70" s="465">
        <v>32</v>
      </c>
      <c r="F70" s="497" t="s">
        <v>350</v>
      </c>
      <c r="G70" s="82">
        <v>42021</v>
      </c>
      <c r="H70" s="51" t="s">
        <v>313</v>
      </c>
      <c r="I70" s="90"/>
      <c r="J70" s="53">
        <v>0</v>
      </c>
      <c r="K70" s="196" t="s">
        <v>373</v>
      </c>
    </row>
    <row r="71" spans="1:11" ht="12.75" hidden="1" thickBot="1">
      <c r="A71" s="39">
        <v>3</v>
      </c>
      <c r="B71" s="74"/>
      <c r="C71" s="196"/>
      <c r="D71" s="205"/>
      <c r="E71" s="465"/>
      <c r="F71" s="274"/>
      <c r="G71" s="82"/>
      <c r="H71" s="74"/>
      <c r="I71" s="90"/>
      <c r="J71" s="53">
        <v>0</v>
      </c>
      <c r="K71" s="84"/>
    </row>
    <row r="72" spans="1:11" ht="12.75" hidden="1" thickBot="1">
      <c r="A72" s="275">
        <v>4</v>
      </c>
      <c r="B72" s="74"/>
      <c r="C72" s="206"/>
      <c r="D72" s="207"/>
      <c r="E72" s="465"/>
      <c r="F72" s="206"/>
      <c r="G72" s="82"/>
      <c r="H72" s="74"/>
      <c r="I72" s="90"/>
      <c r="J72" s="53">
        <v>0</v>
      </c>
      <c r="K72" s="84"/>
    </row>
    <row r="73" spans="1:11" ht="12.75" hidden="1" thickBot="1">
      <c r="A73" s="275">
        <v>5</v>
      </c>
      <c r="B73" s="74"/>
      <c r="C73" s="206"/>
      <c r="D73" s="207"/>
      <c r="E73" s="466"/>
      <c r="F73" s="206"/>
      <c r="G73" s="82"/>
      <c r="H73" s="74"/>
      <c r="I73" s="90"/>
      <c r="J73" s="53">
        <v>0</v>
      </c>
      <c r="K73" s="40"/>
    </row>
    <row r="74" spans="1:11" ht="12.75" hidden="1" thickBot="1">
      <c r="A74" s="275">
        <v>6</v>
      </c>
      <c r="B74" s="74"/>
      <c r="C74" s="74"/>
      <c r="D74" s="74"/>
      <c r="E74" s="74"/>
      <c r="F74" s="74"/>
      <c r="G74" s="82"/>
      <c r="H74" s="74"/>
      <c r="I74" s="90"/>
      <c r="J74" s="53">
        <v>0</v>
      </c>
      <c r="K74" s="40"/>
    </row>
    <row r="75" spans="1:11" ht="12.75" hidden="1" thickBot="1">
      <c r="A75" s="275">
        <v>7</v>
      </c>
      <c r="B75" s="74"/>
      <c r="C75" s="74"/>
      <c r="D75" s="74"/>
      <c r="E75" s="74"/>
      <c r="F75" s="74"/>
      <c r="G75" s="82"/>
      <c r="H75" s="74"/>
      <c r="I75" s="90"/>
      <c r="J75" s="53">
        <v>0</v>
      </c>
      <c r="K75" s="40"/>
    </row>
    <row r="76" spans="1:11" ht="12.75" hidden="1" thickBot="1">
      <c r="A76" s="275">
        <v>8</v>
      </c>
      <c r="B76" s="74"/>
      <c r="C76" s="74"/>
      <c r="D76" s="74"/>
      <c r="E76" s="74"/>
      <c r="F76" s="74"/>
      <c r="G76" s="82"/>
      <c r="H76" s="74"/>
      <c r="I76" s="90"/>
      <c r="J76" s="53">
        <v>0</v>
      </c>
      <c r="K76" s="40"/>
    </row>
    <row r="77" spans="1:11" ht="12.75" hidden="1" thickBot="1">
      <c r="A77" s="275">
        <v>9</v>
      </c>
      <c r="B77" s="74"/>
      <c r="C77" s="54"/>
      <c r="D77" s="74"/>
      <c r="E77" s="74"/>
      <c r="F77" s="74"/>
      <c r="G77" s="82"/>
      <c r="H77" s="74"/>
      <c r="I77" s="74"/>
      <c r="J77" s="53">
        <v>0</v>
      </c>
      <c r="K77" s="41"/>
    </row>
    <row r="78" spans="1:11" ht="12.75" thickBot="1">
      <c r="A78" s="3"/>
      <c r="B78" s="3"/>
      <c r="C78" s="3"/>
      <c r="D78" s="3"/>
      <c r="E78" s="3"/>
      <c r="F78" s="3"/>
      <c r="G78" s="42"/>
      <c r="H78" s="26"/>
      <c r="I78" s="31"/>
      <c r="J78" s="31">
        <v>313.71545881254667</v>
      </c>
      <c r="K78" s="43"/>
    </row>
    <row r="79" spans="1:11" ht="24.75" thickBot="1">
      <c r="A79" s="26"/>
      <c r="B79" s="485"/>
      <c r="C79" s="26"/>
      <c r="D79" s="26"/>
      <c r="E79" s="26"/>
      <c r="F79" s="26"/>
      <c r="G79" s="589" t="s">
        <v>36</v>
      </c>
      <c r="H79" s="590"/>
      <c r="I79" s="590"/>
      <c r="J79" s="591"/>
      <c r="K79" s="498" t="s">
        <v>484</v>
      </c>
    </row>
    <row r="80" spans="1:11" ht="12" customHeight="1">
      <c r="A80" s="26"/>
      <c r="B80" s="602"/>
      <c r="C80" s="602"/>
      <c r="D80" s="602"/>
      <c r="E80" s="602"/>
      <c r="F80" s="26"/>
      <c r="G80" s="47" t="s">
        <v>275</v>
      </c>
      <c r="H80" s="48">
        <v>1</v>
      </c>
      <c r="I80" s="49">
        <v>313.71545881254667</v>
      </c>
      <c r="J80" s="26" t="s">
        <v>583</v>
      </c>
      <c r="K80" s="26"/>
    </row>
    <row r="81" spans="1:11" hidden="1">
      <c r="A81" s="26"/>
      <c r="B81" s="602"/>
      <c r="C81" s="602"/>
      <c r="D81" s="602"/>
      <c r="E81" s="602"/>
      <c r="F81" s="26"/>
      <c r="G81" s="47">
        <v>0</v>
      </c>
      <c r="H81" s="48">
        <v>0</v>
      </c>
      <c r="I81" s="49">
        <v>0</v>
      </c>
      <c r="J81" s="26" t="s">
        <v>78</v>
      </c>
      <c r="K81" s="26"/>
    </row>
    <row r="82" spans="1:11" hidden="1">
      <c r="A82" s="26"/>
      <c r="B82" s="602"/>
      <c r="C82" s="602"/>
      <c r="D82" s="602"/>
      <c r="E82" s="602"/>
      <c r="F82" s="26"/>
      <c r="G82" s="47">
        <v>0</v>
      </c>
      <c r="H82" s="48">
        <v>0</v>
      </c>
      <c r="I82" s="49">
        <v>0</v>
      </c>
      <c r="J82" s="26" t="s">
        <v>78</v>
      </c>
      <c r="K82" s="26"/>
    </row>
    <row r="83" spans="1:11" hidden="1">
      <c r="A83" s="26"/>
      <c r="B83" s="602"/>
      <c r="C83" s="602"/>
      <c r="D83" s="602"/>
      <c r="E83" s="602"/>
      <c r="F83" s="26"/>
      <c r="G83" s="47">
        <v>0</v>
      </c>
      <c r="H83" s="48">
        <v>0</v>
      </c>
      <c r="I83" s="49">
        <v>0</v>
      </c>
      <c r="J83" s="26" t="s">
        <v>78</v>
      </c>
      <c r="K83" s="26"/>
    </row>
    <row r="84" spans="1:11" hidden="1">
      <c r="A84" s="26"/>
      <c r="B84" s="602"/>
      <c r="C84" s="602"/>
      <c r="D84" s="602"/>
      <c r="E84" s="602"/>
      <c r="F84" s="26"/>
      <c r="G84" s="47">
        <v>0</v>
      </c>
      <c r="H84" s="48">
        <v>0</v>
      </c>
      <c r="I84" s="49">
        <v>0</v>
      </c>
      <c r="J84" s="26" t="s">
        <v>78</v>
      </c>
      <c r="K84" s="26"/>
    </row>
    <row r="85" spans="1:11">
      <c r="A85" s="26"/>
      <c r="B85" s="602"/>
      <c r="C85" s="602"/>
      <c r="D85" s="602"/>
      <c r="E85" s="602"/>
      <c r="F85" s="26"/>
      <c r="G85" s="47"/>
      <c r="H85" s="50"/>
      <c r="I85" s="31"/>
      <c r="J85" s="26">
        <v>0</v>
      </c>
      <c r="K85" s="26"/>
    </row>
    <row r="86" spans="1:11">
      <c r="B86" s="602"/>
      <c r="C86" s="602"/>
      <c r="D86" s="602"/>
      <c r="E86" s="602"/>
    </row>
    <row r="87" spans="1:11">
      <c r="A87" s="3"/>
      <c r="B87" s="28" t="s">
        <v>119</v>
      </c>
      <c r="C87" s="30">
        <v>4</v>
      </c>
      <c r="D87" s="584" t="s">
        <v>387</v>
      </c>
      <c r="E87" s="584"/>
      <c r="F87" s="584"/>
      <c r="G87" s="584"/>
      <c r="H87" s="584"/>
      <c r="I87" s="584"/>
      <c r="J87" s="31"/>
      <c r="K87" s="26"/>
    </row>
    <row r="88" spans="1:11">
      <c r="A88" s="3"/>
      <c r="B88" s="28"/>
      <c r="C88" s="28"/>
      <c r="D88" s="585" t="s">
        <v>575</v>
      </c>
      <c r="E88" s="585"/>
      <c r="F88" s="585"/>
      <c r="G88" s="585"/>
      <c r="H88" s="585"/>
      <c r="I88" s="585"/>
      <c r="J88" s="31"/>
      <c r="K88" s="26"/>
    </row>
    <row r="89" spans="1:11">
      <c r="A89" s="3"/>
      <c r="B89" s="28"/>
      <c r="C89" s="28"/>
      <c r="D89" s="585"/>
      <c r="E89" s="585"/>
      <c r="F89" s="585"/>
      <c r="G89" s="585"/>
      <c r="H89" s="585"/>
      <c r="I89" s="585"/>
      <c r="J89" s="31"/>
      <c r="K89" s="26"/>
    </row>
    <row r="90" spans="1:11" ht="15.75" customHeight="1">
      <c r="A90" s="3"/>
      <c r="B90" s="3"/>
      <c r="C90" s="3"/>
      <c r="D90" s="3"/>
      <c r="E90" s="3"/>
      <c r="F90" s="3"/>
      <c r="G90" s="34"/>
      <c r="H90" s="26"/>
      <c r="I90" s="27"/>
      <c r="J90" s="35"/>
      <c r="K90" s="3"/>
    </row>
    <row r="91" spans="1:11" ht="36">
      <c r="A91" s="36" t="s">
        <v>26</v>
      </c>
      <c r="B91" s="36" t="s">
        <v>9</v>
      </c>
      <c r="C91" s="37" t="s">
        <v>25</v>
      </c>
      <c r="D91" s="37" t="s">
        <v>28</v>
      </c>
      <c r="E91" s="432" t="s">
        <v>260</v>
      </c>
      <c r="F91" s="36" t="s">
        <v>6</v>
      </c>
      <c r="G91" s="38" t="s">
        <v>7</v>
      </c>
      <c r="H91" s="36" t="s">
        <v>8</v>
      </c>
      <c r="I91" s="17" t="s">
        <v>29</v>
      </c>
      <c r="J91" s="17" t="s">
        <v>14</v>
      </c>
      <c r="K91" s="36" t="s">
        <v>12</v>
      </c>
    </row>
    <row r="92" spans="1:11" ht="72">
      <c r="A92" s="461">
        <v>1</v>
      </c>
      <c r="B92" s="51" t="s">
        <v>398</v>
      </c>
      <c r="C92" s="46" t="s">
        <v>388</v>
      </c>
      <c r="D92" s="272">
        <v>1</v>
      </c>
      <c r="E92" s="465">
        <v>19</v>
      </c>
      <c r="F92" s="206" t="s">
        <v>401</v>
      </c>
      <c r="G92" s="82">
        <v>42906</v>
      </c>
      <c r="H92" s="51" t="s">
        <v>313</v>
      </c>
      <c r="I92" s="90"/>
      <c r="J92" s="53">
        <v>0</v>
      </c>
      <c r="K92" s="467" t="s">
        <v>409</v>
      </c>
    </row>
    <row r="93" spans="1:11" ht="56.25" customHeight="1">
      <c r="A93" s="461">
        <v>2</v>
      </c>
      <c r="B93" s="51" t="s">
        <v>399</v>
      </c>
      <c r="C93" s="46" t="s">
        <v>388</v>
      </c>
      <c r="D93" s="272">
        <v>0.5</v>
      </c>
      <c r="E93" s="465">
        <v>8</v>
      </c>
      <c r="F93" s="497" t="s">
        <v>480</v>
      </c>
      <c r="G93" s="82">
        <v>42109</v>
      </c>
      <c r="H93" s="51" t="s">
        <v>313</v>
      </c>
      <c r="I93" s="90"/>
      <c r="J93" s="53">
        <v>0</v>
      </c>
      <c r="K93" s="467" t="s">
        <v>410</v>
      </c>
    </row>
    <row r="94" spans="1:11" ht="51.75" customHeight="1">
      <c r="A94" s="461">
        <v>3</v>
      </c>
      <c r="B94" s="51" t="s">
        <v>400</v>
      </c>
      <c r="C94" s="46" t="s">
        <v>389</v>
      </c>
      <c r="D94" s="519">
        <v>1</v>
      </c>
      <c r="E94" s="465">
        <v>32</v>
      </c>
      <c r="F94" s="274" t="s">
        <v>402</v>
      </c>
      <c r="G94" s="82">
        <v>40675</v>
      </c>
      <c r="H94" s="51" t="s">
        <v>313</v>
      </c>
      <c r="I94" s="90">
        <v>189000000</v>
      </c>
      <c r="J94" s="53">
        <v>352.8752800597461</v>
      </c>
      <c r="K94" s="196" t="s">
        <v>315</v>
      </c>
    </row>
    <row r="95" spans="1:11" ht="60.75" thickBot="1">
      <c r="A95" s="461">
        <v>4</v>
      </c>
      <c r="B95" s="51" t="s">
        <v>404</v>
      </c>
      <c r="C95" s="46" t="s">
        <v>388</v>
      </c>
      <c r="D95" s="520">
        <v>1</v>
      </c>
      <c r="E95" s="465">
        <v>5</v>
      </c>
      <c r="F95" s="206" t="s">
        <v>403</v>
      </c>
      <c r="G95" s="82">
        <v>41638</v>
      </c>
      <c r="H95" s="51" t="s">
        <v>313</v>
      </c>
      <c r="I95" s="90"/>
      <c r="J95" s="53">
        <v>0</v>
      </c>
      <c r="K95" s="467" t="s">
        <v>411</v>
      </c>
    </row>
    <row r="96" spans="1:11" ht="36.75" hidden="1" thickBot="1">
      <c r="A96" s="275">
        <v>5</v>
      </c>
      <c r="B96" s="74"/>
      <c r="C96" s="46" t="s">
        <v>388</v>
      </c>
      <c r="D96" s="207"/>
      <c r="E96" s="466"/>
      <c r="F96" s="206"/>
      <c r="G96" s="82"/>
      <c r="H96" s="74"/>
      <c r="I96" s="90"/>
      <c r="J96" s="53">
        <v>0</v>
      </c>
      <c r="K96" s="40"/>
    </row>
    <row r="97" spans="1:11" ht="36.75" hidden="1" thickBot="1">
      <c r="A97" s="275">
        <v>6</v>
      </c>
      <c r="B97" s="74"/>
      <c r="C97" s="46" t="s">
        <v>388</v>
      </c>
      <c r="D97" s="74"/>
      <c r="E97" s="74"/>
      <c r="F97" s="74"/>
      <c r="G97" s="82"/>
      <c r="H97" s="74"/>
      <c r="I97" s="90"/>
      <c r="J97" s="53">
        <v>0</v>
      </c>
      <c r="K97" s="40"/>
    </row>
    <row r="98" spans="1:11" ht="36.75" hidden="1" thickBot="1">
      <c r="A98" s="275">
        <v>7</v>
      </c>
      <c r="B98" s="74"/>
      <c r="C98" s="46" t="s">
        <v>388</v>
      </c>
      <c r="D98" s="74"/>
      <c r="E98" s="74"/>
      <c r="F98" s="74"/>
      <c r="G98" s="82"/>
      <c r="H98" s="74"/>
      <c r="I98" s="90"/>
      <c r="J98" s="53">
        <v>0</v>
      </c>
      <c r="K98" s="40"/>
    </row>
    <row r="99" spans="1:11" ht="36.75" hidden="1" thickBot="1">
      <c r="A99" s="275">
        <v>8</v>
      </c>
      <c r="B99" s="74"/>
      <c r="C99" s="46" t="s">
        <v>388</v>
      </c>
      <c r="D99" s="74"/>
      <c r="E99" s="74"/>
      <c r="F99" s="74"/>
      <c r="G99" s="82"/>
      <c r="H99" s="74"/>
      <c r="I99" s="90"/>
      <c r="J99" s="53">
        <v>0</v>
      </c>
      <c r="K99" s="40"/>
    </row>
    <row r="100" spans="1:11" ht="36.75" hidden="1" thickBot="1">
      <c r="A100" s="275">
        <v>9</v>
      </c>
      <c r="B100" s="74"/>
      <c r="C100" s="46" t="s">
        <v>388</v>
      </c>
      <c r="D100" s="74"/>
      <c r="E100" s="74"/>
      <c r="F100" s="74"/>
      <c r="G100" s="82"/>
      <c r="H100" s="74"/>
      <c r="I100" s="74"/>
      <c r="J100" s="53">
        <v>0</v>
      </c>
      <c r="K100" s="41"/>
    </row>
    <row r="101" spans="1:11" ht="12.75" thickBot="1">
      <c r="A101" s="3"/>
      <c r="B101" s="3"/>
      <c r="C101" s="3"/>
      <c r="D101" s="3"/>
      <c r="E101" s="3"/>
      <c r="F101" s="3"/>
      <c r="G101" s="42"/>
      <c r="H101" s="26"/>
      <c r="I101" s="31"/>
      <c r="J101" s="31">
        <v>352.8752800597461</v>
      </c>
      <c r="K101" s="43"/>
    </row>
    <row r="102" spans="1:11" ht="42.75" customHeight="1" thickBot="1">
      <c r="A102" s="26"/>
      <c r="B102" s="504"/>
      <c r="C102" s="26"/>
      <c r="D102" s="26"/>
      <c r="E102" s="26"/>
      <c r="F102" s="26"/>
      <c r="G102" s="589" t="s">
        <v>36</v>
      </c>
      <c r="H102" s="590"/>
      <c r="I102" s="590"/>
      <c r="J102" s="591"/>
      <c r="K102" s="498" t="s">
        <v>484</v>
      </c>
    </row>
    <row r="103" spans="1:11" ht="12" customHeight="1">
      <c r="A103" s="26"/>
      <c r="B103" s="504"/>
      <c r="C103" s="504"/>
      <c r="D103" s="504"/>
      <c r="E103" s="504"/>
      <c r="F103" s="26"/>
      <c r="G103" s="47" t="s">
        <v>388</v>
      </c>
      <c r="H103" s="48">
        <v>0.65</v>
      </c>
      <c r="I103" s="49">
        <v>0</v>
      </c>
      <c r="J103" s="26" t="s">
        <v>78</v>
      </c>
      <c r="K103" s="26"/>
    </row>
    <row r="104" spans="1:11">
      <c r="A104" s="26"/>
      <c r="B104" s="504"/>
      <c r="C104" s="504"/>
      <c r="D104" s="504"/>
      <c r="E104" s="504"/>
      <c r="F104" s="26"/>
      <c r="G104" s="47" t="s">
        <v>389</v>
      </c>
      <c r="H104" s="48">
        <v>0.35</v>
      </c>
      <c r="I104" s="49">
        <v>352.8752800597461</v>
      </c>
      <c r="J104" s="26" t="s">
        <v>583</v>
      </c>
      <c r="K104" s="26"/>
    </row>
    <row r="105" spans="1:11" hidden="1">
      <c r="A105" s="26"/>
      <c r="B105" s="504"/>
      <c r="C105" s="504"/>
      <c r="D105" s="504"/>
      <c r="E105" s="504"/>
      <c r="F105" s="26"/>
      <c r="G105" s="47">
        <v>0</v>
      </c>
      <c r="H105" s="48">
        <v>0</v>
      </c>
      <c r="I105" s="49">
        <v>0</v>
      </c>
      <c r="J105" s="26" t="s">
        <v>78</v>
      </c>
      <c r="K105" s="26"/>
    </row>
    <row r="106" spans="1:11" hidden="1">
      <c r="A106" s="26"/>
      <c r="B106" s="504"/>
      <c r="C106" s="504"/>
      <c r="D106" s="504"/>
      <c r="E106" s="504"/>
      <c r="F106" s="26"/>
      <c r="G106" s="47">
        <v>0</v>
      </c>
      <c r="H106" s="48">
        <v>0</v>
      </c>
      <c r="I106" s="49">
        <v>0</v>
      </c>
      <c r="J106" s="26" t="s">
        <v>78</v>
      </c>
      <c r="K106" s="26"/>
    </row>
    <row r="107" spans="1:11" hidden="1">
      <c r="A107" s="26"/>
      <c r="B107" s="504"/>
      <c r="C107" s="504"/>
      <c r="D107" s="504"/>
      <c r="E107" s="504"/>
      <c r="F107" s="26"/>
      <c r="G107" s="47">
        <v>0</v>
      </c>
      <c r="H107" s="48">
        <v>0</v>
      </c>
      <c r="I107" s="49">
        <v>0</v>
      </c>
      <c r="J107" s="26" t="s">
        <v>78</v>
      </c>
      <c r="K107" s="26"/>
    </row>
    <row r="108" spans="1:11" hidden="1">
      <c r="A108" s="26"/>
      <c r="B108" s="504"/>
      <c r="C108" s="504"/>
      <c r="D108" s="504"/>
      <c r="E108" s="504"/>
      <c r="F108" s="26"/>
      <c r="G108" s="47"/>
      <c r="H108" s="50"/>
      <c r="I108" s="31"/>
      <c r="J108" s="26">
        <v>0</v>
      </c>
      <c r="K108" s="26"/>
    </row>
    <row r="109" spans="1:11">
      <c r="D109" s="136"/>
      <c r="E109" s="136"/>
      <c r="F109" s="136"/>
      <c r="G109" s="136"/>
      <c r="H109" s="136"/>
    </row>
    <row r="110" spans="1:11">
      <c r="A110" s="3"/>
      <c r="B110" s="28" t="s">
        <v>119</v>
      </c>
      <c r="C110" s="30">
        <v>5</v>
      </c>
      <c r="D110" s="584" t="s">
        <v>405</v>
      </c>
      <c r="E110" s="584"/>
      <c r="F110" s="584"/>
      <c r="G110" s="584"/>
      <c r="H110" s="584"/>
      <c r="I110" s="584"/>
      <c r="J110" s="31"/>
      <c r="K110" s="26"/>
    </row>
    <row r="111" spans="1:11">
      <c r="A111" s="3"/>
      <c r="B111" s="28"/>
      <c r="C111" s="28"/>
      <c r="D111" s="585" t="s">
        <v>576</v>
      </c>
      <c r="E111" s="585"/>
      <c r="F111" s="585"/>
      <c r="G111" s="585"/>
      <c r="H111" s="585"/>
      <c r="I111" s="585"/>
      <c r="J111" s="31"/>
      <c r="K111" s="26"/>
    </row>
    <row r="112" spans="1:11">
      <c r="A112" s="3"/>
      <c r="B112" s="28"/>
      <c r="C112" s="28"/>
      <c r="D112" s="585"/>
      <c r="E112" s="585"/>
      <c r="F112" s="585"/>
      <c r="G112" s="585"/>
      <c r="H112" s="585"/>
      <c r="I112" s="585"/>
      <c r="J112" s="31"/>
      <c r="K112" s="26"/>
    </row>
    <row r="113" spans="1:11" ht="15.75" customHeight="1">
      <c r="A113" s="3"/>
      <c r="B113" s="3"/>
      <c r="C113" s="3"/>
      <c r="D113" s="3"/>
      <c r="E113" s="3"/>
      <c r="F113" s="3"/>
      <c r="G113" s="34"/>
      <c r="H113" s="26"/>
      <c r="I113" s="27"/>
      <c r="J113" s="35"/>
      <c r="K113" s="3"/>
    </row>
    <row r="114" spans="1:11" ht="36">
      <c r="A114" s="36" t="s">
        <v>26</v>
      </c>
      <c r="B114" s="36" t="s">
        <v>9</v>
      </c>
      <c r="C114" s="37" t="s">
        <v>25</v>
      </c>
      <c r="D114" s="37" t="s">
        <v>28</v>
      </c>
      <c r="E114" s="432" t="s">
        <v>260</v>
      </c>
      <c r="F114" s="36" t="s">
        <v>6</v>
      </c>
      <c r="G114" s="38" t="s">
        <v>7</v>
      </c>
      <c r="H114" s="36" t="s">
        <v>8</v>
      </c>
      <c r="I114" s="17" t="s">
        <v>29</v>
      </c>
      <c r="J114" s="17" t="s">
        <v>14</v>
      </c>
      <c r="K114" s="36" t="s">
        <v>12</v>
      </c>
    </row>
    <row r="115" spans="1:11" ht="48.75" thickBot="1">
      <c r="A115" s="461">
        <v>1</v>
      </c>
      <c r="B115" s="51" t="s">
        <v>412</v>
      </c>
      <c r="C115" s="46" t="s">
        <v>405</v>
      </c>
      <c r="D115" s="272">
        <v>1</v>
      </c>
      <c r="E115" s="465">
        <v>64</v>
      </c>
      <c r="F115" s="206" t="s">
        <v>413</v>
      </c>
      <c r="G115" s="82">
        <v>42338</v>
      </c>
      <c r="H115" s="51" t="s">
        <v>313</v>
      </c>
      <c r="I115" s="90">
        <v>1423288157</v>
      </c>
      <c r="J115" s="53">
        <v>2208.8743027857531</v>
      </c>
      <c r="K115" s="196" t="s">
        <v>315</v>
      </c>
    </row>
    <row r="116" spans="1:11" ht="56.25" hidden="1" customHeight="1">
      <c r="A116" s="461">
        <v>2</v>
      </c>
      <c r="B116" s="51"/>
      <c r="C116" s="46"/>
      <c r="D116" s="272"/>
      <c r="E116" s="465"/>
      <c r="F116" s="497"/>
      <c r="G116" s="82"/>
      <c r="H116" s="51" t="s">
        <v>313</v>
      </c>
      <c r="I116" s="90"/>
      <c r="J116" s="53">
        <v>0</v>
      </c>
      <c r="K116" s="467"/>
    </row>
    <row r="117" spans="1:11" ht="51.75" hidden="1" customHeight="1">
      <c r="A117" s="461">
        <v>3</v>
      </c>
      <c r="B117" s="51"/>
      <c r="C117" s="46"/>
      <c r="D117" s="519"/>
      <c r="E117" s="465"/>
      <c r="F117" s="274"/>
      <c r="G117" s="82"/>
      <c r="H117" s="51" t="s">
        <v>313</v>
      </c>
      <c r="I117" s="90"/>
      <c r="J117" s="53">
        <v>0</v>
      </c>
      <c r="K117" s="84"/>
    </row>
    <row r="118" spans="1:11" ht="12.75" hidden="1" thickBot="1">
      <c r="A118" s="461">
        <v>4</v>
      </c>
      <c r="B118" s="51"/>
      <c r="C118" s="46"/>
      <c r="D118" s="520"/>
      <c r="E118" s="465"/>
      <c r="F118" s="206"/>
      <c r="G118" s="82"/>
      <c r="H118" s="51" t="s">
        <v>313</v>
      </c>
      <c r="I118" s="90"/>
      <c r="J118" s="53">
        <v>0</v>
      </c>
      <c r="K118" s="467"/>
    </row>
    <row r="119" spans="1:11" ht="36.75" hidden="1" thickBot="1">
      <c r="A119" s="275">
        <v>5</v>
      </c>
      <c r="B119" s="74"/>
      <c r="C119" s="46" t="s">
        <v>388</v>
      </c>
      <c r="D119" s="207"/>
      <c r="E119" s="466"/>
      <c r="F119" s="206"/>
      <c r="G119" s="82"/>
      <c r="H119" s="74"/>
      <c r="I119" s="90"/>
      <c r="J119" s="53">
        <v>0</v>
      </c>
      <c r="K119" s="40"/>
    </row>
    <row r="120" spans="1:11" ht="36.75" hidden="1" thickBot="1">
      <c r="A120" s="275">
        <v>6</v>
      </c>
      <c r="B120" s="74"/>
      <c r="C120" s="46" t="s">
        <v>388</v>
      </c>
      <c r="D120" s="74"/>
      <c r="E120" s="74"/>
      <c r="F120" s="74"/>
      <c r="G120" s="82"/>
      <c r="H120" s="74"/>
      <c r="I120" s="90"/>
      <c r="J120" s="53">
        <v>0</v>
      </c>
      <c r="K120" s="40"/>
    </row>
    <row r="121" spans="1:11" ht="36.75" hidden="1" thickBot="1">
      <c r="A121" s="275">
        <v>7</v>
      </c>
      <c r="B121" s="74"/>
      <c r="C121" s="46" t="s">
        <v>388</v>
      </c>
      <c r="D121" s="74"/>
      <c r="E121" s="74"/>
      <c r="F121" s="74"/>
      <c r="G121" s="82"/>
      <c r="H121" s="74"/>
      <c r="I121" s="90"/>
      <c r="J121" s="53">
        <v>0</v>
      </c>
      <c r="K121" s="40"/>
    </row>
    <row r="122" spans="1:11" ht="36.75" hidden="1" thickBot="1">
      <c r="A122" s="275">
        <v>8</v>
      </c>
      <c r="B122" s="74"/>
      <c r="C122" s="46" t="s">
        <v>388</v>
      </c>
      <c r="D122" s="74"/>
      <c r="E122" s="74"/>
      <c r="F122" s="74"/>
      <c r="G122" s="82"/>
      <c r="H122" s="74"/>
      <c r="I122" s="90"/>
      <c r="J122" s="53">
        <v>0</v>
      </c>
      <c r="K122" s="40"/>
    </row>
    <row r="123" spans="1:11" ht="36.75" hidden="1" thickBot="1">
      <c r="A123" s="275">
        <v>9</v>
      </c>
      <c r="B123" s="74"/>
      <c r="C123" s="46" t="s">
        <v>388</v>
      </c>
      <c r="D123" s="74"/>
      <c r="E123" s="74"/>
      <c r="F123" s="74"/>
      <c r="G123" s="82"/>
      <c r="H123" s="74"/>
      <c r="I123" s="74"/>
      <c r="J123" s="53">
        <v>0</v>
      </c>
      <c r="K123" s="41"/>
    </row>
    <row r="124" spans="1:11" ht="12.75" thickBot="1">
      <c r="A124" s="3"/>
      <c r="B124" s="3"/>
      <c r="C124" s="3"/>
      <c r="D124" s="3"/>
      <c r="E124" s="3"/>
      <c r="F124" s="3"/>
      <c r="G124" s="42"/>
      <c r="H124" s="26"/>
      <c r="I124" s="31"/>
      <c r="J124" s="31">
        <v>2208.8743027857531</v>
      </c>
      <c r="K124" s="43"/>
    </row>
    <row r="125" spans="1:11" ht="42.75" customHeight="1" thickBot="1">
      <c r="A125" s="26"/>
      <c r="B125" s="511"/>
      <c r="C125" s="26"/>
      <c r="D125" s="26"/>
      <c r="E125" s="26"/>
      <c r="F125" s="26"/>
      <c r="G125" s="586" t="s">
        <v>582</v>
      </c>
      <c r="H125" s="587"/>
      <c r="I125" s="587"/>
      <c r="J125" s="588"/>
      <c r="K125" s="489" t="s">
        <v>483</v>
      </c>
    </row>
    <row r="126" spans="1:11" ht="12" customHeight="1">
      <c r="A126" s="26"/>
      <c r="B126" s="511"/>
      <c r="C126" s="511"/>
      <c r="D126" s="511"/>
      <c r="E126" s="511"/>
      <c r="F126" s="26"/>
      <c r="G126" s="47" t="s">
        <v>405</v>
      </c>
      <c r="H126" s="48">
        <v>1</v>
      </c>
      <c r="I126" s="49">
        <v>2208.8743027857531</v>
      </c>
      <c r="J126" s="26" t="s">
        <v>583</v>
      </c>
      <c r="K126" s="26"/>
    </row>
    <row r="127" spans="1:11" hidden="1">
      <c r="A127" s="26"/>
      <c r="B127" s="511"/>
      <c r="C127" s="511"/>
      <c r="D127" s="511"/>
      <c r="E127" s="511"/>
      <c r="F127" s="26"/>
      <c r="G127" s="47">
        <v>0</v>
      </c>
      <c r="H127" s="48">
        <v>0</v>
      </c>
      <c r="I127" s="49">
        <v>0</v>
      </c>
      <c r="J127" s="26" t="s">
        <v>78</v>
      </c>
      <c r="K127" s="26"/>
    </row>
    <row r="128" spans="1:11" hidden="1">
      <c r="A128" s="26"/>
      <c r="B128" s="511"/>
      <c r="C128" s="511"/>
      <c r="D128" s="511"/>
      <c r="E128" s="511"/>
      <c r="F128" s="26"/>
      <c r="G128" s="47">
        <v>0</v>
      </c>
      <c r="H128" s="48">
        <v>0</v>
      </c>
      <c r="I128" s="49">
        <v>0</v>
      </c>
      <c r="J128" s="26" t="s">
        <v>78</v>
      </c>
      <c r="K128" s="26"/>
    </row>
    <row r="129" spans="1:11" hidden="1">
      <c r="A129" s="26"/>
      <c r="B129" s="511"/>
      <c r="C129" s="511"/>
      <c r="D129" s="511"/>
      <c r="E129" s="511"/>
      <c r="F129" s="26"/>
      <c r="G129" s="47">
        <v>0</v>
      </c>
      <c r="H129" s="48">
        <v>0</v>
      </c>
      <c r="I129" s="49">
        <v>0</v>
      </c>
      <c r="J129" s="26" t="s">
        <v>78</v>
      </c>
      <c r="K129" s="26"/>
    </row>
    <row r="130" spans="1:11" hidden="1">
      <c r="A130" s="26"/>
      <c r="B130" s="511"/>
      <c r="C130" s="511"/>
      <c r="D130" s="511"/>
      <c r="E130" s="511"/>
      <c r="F130" s="26"/>
      <c r="G130" s="47">
        <v>0</v>
      </c>
      <c r="H130" s="48">
        <v>0</v>
      </c>
      <c r="I130" s="49">
        <v>0</v>
      </c>
      <c r="J130" s="26" t="s">
        <v>78</v>
      </c>
      <c r="K130" s="26"/>
    </row>
    <row r="131" spans="1:11" hidden="1">
      <c r="A131" s="26"/>
      <c r="B131" s="511"/>
      <c r="C131" s="511"/>
      <c r="D131" s="511"/>
      <c r="E131" s="511"/>
      <c r="F131" s="26"/>
      <c r="G131" s="47"/>
      <c r="H131" s="50"/>
      <c r="I131" s="31"/>
      <c r="J131" s="26">
        <v>0</v>
      </c>
      <c r="K131" s="26"/>
    </row>
    <row r="132" spans="1:11">
      <c r="D132" s="136"/>
      <c r="E132" s="136"/>
      <c r="F132" s="136"/>
      <c r="G132" s="136"/>
      <c r="H132" s="136"/>
    </row>
    <row r="133" spans="1:11">
      <c r="D133" s="136"/>
      <c r="E133" s="136"/>
      <c r="F133" s="136"/>
      <c r="G133" s="136"/>
      <c r="H133" s="136"/>
    </row>
    <row r="134" spans="1:11">
      <c r="A134" s="3"/>
      <c r="B134" s="28" t="s">
        <v>119</v>
      </c>
      <c r="C134" s="30">
        <v>6</v>
      </c>
      <c r="D134" s="584" t="s">
        <v>421</v>
      </c>
      <c r="E134" s="584"/>
      <c r="F134" s="584"/>
      <c r="G134" s="584"/>
      <c r="H134" s="584"/>
      <c r="I134" s="584"/>
      <c r="J134" s="31"/>
      <c r="K134" s="26"/>
    </row>
    <row r="135" spans="1:11">
      <c r="A135" s="3"/>
      <c r="B135" s="28"/>
      <c r="C135" s="28"/>
      <c r="D135" s="585" t="s">
        <v>577</v>
      </c>
      <c r="E135" s="585"/>
      <c r="F135" s="585"/>
      <c r="G135" s="585"/>
      <c r="H135" s="585"/>
      <c r="I135" s="585"/>
      <c r="J135" s="31"/>
      <c r="K135" s="26"/>
    </row>
    <row r="136" spans="1:11">
      <c r="A136" s="3"/>
      <c r="B136" s="28"/>
      <c r="C136" s="28"/>
      <c r="D136" s="585"/>
      <c r="E136" s="585"/>
      <c r="F136" s="585"/>
      <c r="G136" s="585"/>
      <c r="H136" s="585"/>
      <c r="I136" s="585"/>
      <c r="J136" s="31"/>
      <c r="K136" s="26"/>
    </row>
    <row r="137" spans="1:11">
      <c r="A137" s="3"/>
      <c r="B137" s="3"/>
      <c r="C137" s="3"/>
      <c r="D137" s="3"/>
      <c r="E137" s="3"/>
      <c r="F137" s="3"/>
      <c r="G137" s="34"/>
      <c r="H137" s="26"/>
      <c r="I137" s="27"/>
      <c r="J137" s="35"/>
      <c r="K137" s="3"/>
    </row>
    <row r="138" spans="1:11" ht="36">
      <c r="A138" s="36" t="s">
        <v>26</v>
      </c>
      <c r="B138" s="36" t="s">
        <v>9</v>
      </c>
      <c r="C138" s="37" t="s">
        <v>25</v>
      </c>
      <c r="D138" s="37" t="s">
        <v>28</v>
      </c>
      <c r="E138" s="432" t="s">
        <v>260</v>
      </c>
      <c r="F138" s="36" t="s">
        <v>6</v>
      </c>
      <c r="G138" s="38" t="s">
        <v>7</v>
      </c>
      <c r="H138" s="36" t="s">
        <v>8</v>
      </c>
      <c r="I138" s="17" t="s">
        <v>29</v>
      </c>
      <c r="J138" s="17" t="s">
        <v>14</v>
      </c>
      <c r="K138" s="36" t="s">
        <v>12</v>
      </c>
    </row>
    <row r="139" spans="1:11" ht="144">
      <c r="A139" s="461">
        <v>1</v>
      </c>
      <c r="B139" s="51" t="s">
        <v>427</v>
      </c>
      <c r="C139" s="46"/>
      <c r="D139" s="272">
        <v>0</v>
      </c>
      <c r="E139" s="465">
        <v>13</v>
      </c>
      <c r="F139" s="206" t="s">
        <v>431</v>
      </c>
      <c r="G139" s="82">
        <v>37225</v>
      </c>
      <c r="H139" s="51" t="s">
        <v>313</v>
      </c>
      <c r="I139" s="90">
        <v>599151213</v>
      </c>
      <c r="J139" s="53">
        <v>0</v>
      </c>
      <c r="K139" s="467" t="s">
        <v>481</v>
      </c>
    </row>
    <row r="140" spans="1:11" ht="216">
      <c r="A140" s="461">
        <v>2</v>
      </c>
      <c r="B140" s="51" t="s">
        <v>428</v>
      </c>
      <c r="C140" s="46" t="s">
        <v>426</v>
      </c>
      <c r="D140" s="272">
        <v>0.85</v>
      </c>
      <c r="E140" s="465">
        <v>9</v>
      </c>
      <c r="F140" s="497" t="s">
        <v>432</v>
      </c>
      <c r="G140" s="82">
        <v>40142</v>
      </c>
      <c r="H140" s="51" t="s">
        <v>313</v>
      </c>
      <c r="I140" s="90">
        <v>1715427755.6500001</v>
      </c>
      <c r="J140" s="53">
        <v>2934.420592277118</v>
      </c>
      <c r="K140" s="196" t="s">
        <v>315</v>
      </c>
    </row>
    <row r="141" spans="1:11" ht="48">
      <c r="A141" s="461">
        <v>3</v>
      </c>
      <c r="B141" s="51" t="s">
        <v>429</v>
      </c>
      <c r="C141" s="46" t="s">
        <v>426</v>
      </c>
      <c r="D141" s="519">
        <v>0.6</v>
      </c>
      <c r="E141" s="465">
        <v>2</v>
      </c>
      <c r="F141" s="274" t="s">
        <v>433</v>
      </c>
      <c r="G141" s="82">
        <v>41243</v>
      </c>
      <c r="H141" s="51" t="s">
        <v>313</v>
      </c>
      <c r="I141" s="90"/>
      <c r="J141" s="53">
        <v>0</v>
      </c>
      <c r="K141" s="467" t="s">
        <v>482</v>
      </c>
    </row>
    <row r="142" spans="1:11" ht="48.75" thickBot="1">
      <c r="A142" s="461">
        <v>4</v>
      </c>
      <c r="B142" s="51" t="s">
        <v>430</v>
      </c>
      <c r="C142" s="46"/>
      <c r="D142" s="520">
        <v>0</v>
      </c>
      <c r="E142" s="465">
        <v>2</v>
      </c>
      <c r="F142" s="206" t="s">
        <v>434</v>
      </c>
      <c r="G142" s="82">
        <v>40497</v>
      </c>
      <c r="H142" s="51" t="s">
        <v>313</v>
      </c>
      <c r="I142" s="90">
        <v>269908800</v>
      </c>
      <c r="J142" s="53">
        <v>0</v>
      </c>
      <c r="K142" s="467" t="s">
        <v>481</v>
      </c>
    </row>
    <row r="143" spans="1:11" ht="12.75" hidden="1" thickBot="1">
      <c r="A143" s="275">
        <v>5</v>
      </c>
      <c r="B143" s="74"/>
      <c r="C143" s="46"/>
      <c r="D143" s="207"/>
      <c r="E143" s="466"/>
      <c r="F143" s="206"/>
      <c r="G143" s="82"/>
      <c r="H143" s="74"/>
      <c r="I143" s="90"/>
      <c r="J143" s="53">
        <v>0</v>
      </c>
      <c r="K143" s="40"/>
    </row>
    <row r="144" spans="1:11" ht="12.75" hidden="1" thickBot="1">
      <c r="A144" s="275">
        <v>6</v>
      </c>
      <c r="B144" s="74"/>
      <c r="C144" s="46"/>
      <c r="D144" s="74"/>
      <c r="E144" s="74"/>
      <c r="F144" s="74"/>
      <c r="G144" s="82"/>
      <c r="H144" s="74"/>
      <c r="I144" s="90"/>
      <c r="J144" s="53">
        <v>0</v>
      </c>
      <c r="K144" s="40"/>
    </row>
    <row r="145" spans="1:11" ht="12.75" hidden="1" thickBot="1">
      <c r="A145" s="275">
        <v>7</v>
      </c>
      <c r="B145" s="74"/>
      <c r="C145" s="46"/>
      <c r="D145" s="74"/>
      <c r="E145" s="74"/>
      <c r="F145" s="74"/>
      <c r="G145" s="82"/>
      <c r="H145" s="74"/>
      <c r="I145" s="90"/>
      <c r="J145" s="53">
        <v>0</v>
      </c>
      <c r="K145" s="40"/>
    </row>
    <row r="146" spans="1:11" ht="12.75" hidden="1" thickBot="1">
      <c r="A146" s="275">
        <v>8</v>
      </c>
      <c r="B146" s="74"/>
      <c r="C146" s="46"/>
      <c r="D146" s="74"/>
      <c r="E146" s="74"/>
      <c r="F146" s="74"/>
      <c r="G146" s="82"/>
      <c r="H146" s="74"/>
      <c r="I146" s="90"/>
      <c r="J146" s="53">
        <v>0</v>
      </c>
      <c r="K146" s="40"/>
    </row>
    <row r="147" spans="1:11" ht="12.75" hidden="1" thickBot="1">
      <c r="A147" s="275">
        <v>9</v>
      </c>
      <c r="B147" s="74"/>
      <c r="C147" s="46"/>
      <c r="D147" s="74"/>
      <c r="E147" s="74"/>
      <c r="F147" s="74"/>
      <c r="G147" s="82"/>
      <c r="H147" s="74"/>
      <c r="I147" s="74"/>
      <c r="J147" s="53">
        <v>0</v>
      </c>
      <c r="K147" s="41"/>
    </row>
    <row r="148" spans="1:11" ht="12.75" thickBot="1">
      <c r="A148" s="3"/>
      <c r="B148" s="3"/>
      <c r="C148" s="3"/>
      <c r="D148" s="3"/>
      <c r="E148" s="3"/>
      <c r="F148" s="3"/>
      <c r="G148" s="42"/>
      <c r="H148" s="26"/>
      <c r="I148" s="31"/>
      <c r="J148" s="31">
        <v>2934.420592277118</v>
      </c>
      <c r="K148" s="43"/>
    </row>
    <row r="149" spans="1:11" ht="24.75" thickBot="1">
      <c r="A149" s="26"/>
      <c r="B149" s="521"/>
      <c r="C149" s="26"/>
      <c r="D149" s="26"/>
      <c r="E149" s="26"/>
      <c r="F149" s="26"/>
      <c r="G149" s="589" t="s">
        <v>36</v>
      </c>
      <c r="H149" s="590"/>
      <c r="I149" s="590"/>
      <c r="J149" s="591"/>
      <c r="K149" s="489" t="s">
        <v>483</v>
      </c>
    </row>
    <row r="150" spans="1:11">
      <c r="A150" s="26"/>
      <c r="B150" s="521"/>
      <c r="C150" s="521"/>
      <c r="D150" s="521"/>
      <c r="E150" s="521"/>
      <c r="F150" s="26"/>
      <c r="G150" s="47" t="s">
        <v>425</v>
      </c>
      <c r="H150" s="48">
        <v>0.5</v>
      </c>
      <c r="I150" s="49">
        <v>0</v>
      </c>
      <c r="J150" s="26" t="s">
        <v>78</v>
      </c>
      <c r="K150" s="26"/>
    </row>
    <row r="151" spans="1:11">
      <c r="A151" s="26"/>
      <c r="B151" s="521"/>
      <c r="C151" s="521"/>
      <c r="D151" s="521"/>
      <c r="E151" s="521"/>
      <c r="F151" s="26"/>
      <c r="G151" s="47" t="s">
        <v>426</v>
      </c>
      <c r="H151" s="48">
        <v>0.5</v>
      </c>
      <c r="I151" s="49">
        <v>2934.420592277118</v>
      </c>
      <c r="J151" s="26" t="s">
        <v>36</v>
      </c>
      <c r="K151" s="26"/>
    </row>
    <row r="152" spans="1:11" hidden="1">
      <c r="A152" s="26"/>
      <c r="B152" s="521"/>
      <c r="C152" s="521"/>
      <c r="D152" s="521"/>
      <c r="E152" s="521"/>
      <c r="F152" s="26"/>
      <c r="G152" s="47">
        <v>0</v>
      </c>
      <c r="H152" s="48">
        <v>0</v>
      </c>
      <c r="I152" s="49">
        <v>0</v>
      </c>
      <c r="J152" s="26" t="s">
        <v>78</v>
      </c>
      <c r="K152" s="26"/>
    </row>
    <row r="153" spans="1:11" hidden="1">
      <c r="A153" s="26"/>
      <c r="B153" s="521"/>
      <c r="C153" s="521"/>
      <c r="D153" s="521"/>
      <c r="E153" s="521"/>
      <c r="F153" s="26"/>
      <c r="G153" s="47">
        <v>0</v>
      </c>
      <c r="H153" s="48">
        <v>0</v>
      </c>
      <c r="I153" s="49">
        <v>0</v>
      </c>
      <c r="J153" s="26" t="s">
        <v>78</v>
      </c>
      <c r="K153" s="26"/>
    </row>
    <row r="154" spans="1:11" hidden="1">
      <c r="A154" s="26"/>
      <c r="B154" s="521"/>
      <c r="C154" s="521"/>
      <c r="D154" s="521"/>
      <c r="E154" s="521"/>
      <c r="F154" s="26"/>
      <c r="G154" s="47">
        <v>0</v>
      </c>
      <c r="H154" s="48">
        <v>0</v>
      </c>
      <c r="I154" s="49">
        <v>0</v>
      </c>
      <c r="J154" s="26" t="s">
        <v>78</v>
      </c>
      <c r="K154" s="26"/>
    </row>
    <row r="155" spans="1:11">
      <c r="A155" s="26"/>
      <c r="B155" s="521"/>
      <c r="C155" s="521"/>
      <c r="D155" s="521"/>
      <c r="E155" s="521"/>
      <c r="F155" s="26"/>
      <c r="G155" s="47"/>
      <c r="H155" s="50"/>
      <c r="I155" s="31"/>
      <c r="J155" s="26">
        <v>1</v>
      </c>
      <c r="K155" s="26"/>
    </row>
    <row r="156" spans="1:11">
      <c r="D156" s="136"/>
      <c r="E156" s="136"/>
      <c r="F156" s="136"/>
      <c r="G156" s="136"/>
      <c r="H156" s="136"/>
    </row>
    <row r="157" spans="1:11">
      <c r="A157" s="3"/>
      <c r="B157" s="28" t="s">
        <v>119</v>
      </c>
      <c r="C157" s="30">
        <v>7</v>
      </c>
      <c r="D157" s="584" t="s">
        <v>435</v>
      </c>
      <c r="E157" s="584"/>
      <c r="F157" s="584"/>
      <c r="G157" s="584"/>
      <c r="H157" s="584"/>
      <c r="I157" s="584"/>
      <c r="J157" s="31"/>
      <c r="K157" s="26"/>
    </row>
    <row r="158" spans="1:11">
      <c r="A158" s="3"/>
      <c r="B158" s="28"/>
      <c r="C158" s="28"/>
      <c r="D158" s="585" t="s">
        <v>578</v>
      </c>
      <c r="E158" s="585"/>
      <c r="F158" s="585"/>
      <c r="G158" s="585"/>
      <c r="H158" s="585"/>
      <c r="I158" s="585"/>
      <c r="J158" s="31"/>
      <c r="K158" s="26"/>
    </row>
    <row r="159" spans="1:11">
      <c r="A159" s="3"/>
      <c r="B159" s="28"/>
      <c r="C159" s="28"/>
      <c r="D159" s="585"/>
      <c r="E159" s="585"/>
      <c r="F159" s="585"/>
      <c r="G159" s="585"/>
      <c r="H159" s="585"/>
      <c r="I159" s="585"/>
      <c r="J159" s="31"/>
      <c r="K159" s="26"/>
    </row>
    <row r="160" spans="1:11">
      <c r="A160" s="3"/>
      <c r="B160" s="3"/>
      <c r="C160" s="3"/>
      <c r="D160" s="3"/>
      <c r="E160" s="3"/>
      <c r="F160" s="3"/>
      <c r="G160" s="34"/>
      <c r="H160" s="26"/>
      <c r="I160" s="27"/>
      <c r="J160" s="35"/>
      <c r="K160" s="3"/>
    </row>
    <row r="161" spans="1:11" ht="36">
      <c r="A161" s="36" t="s">
        <v>26</v>
      </c>
      <c r="B161" s="36" t="s">
        <v>9</v>
      </c>
      <c r="C161" s="37" t="s">
        <v>25</v>
      </c>
      <c r="D161" s="37" t="s">
        <v>28</v>
      </c>
      <c r="E161" s="432" t="s">
        <v>260</v>
      </c>
      <c r="F161" s="36" t="s">
        <v>6</v>
      </c>
      <c r="G161" s="38" t="s">
        <v>7</v>
      </c>
      <c r="H161" s="36" t="s">
        <v>8</v>
      </c>
      <c r="I161" s="17" t="s">
        <v>29</v>
      </c>
      <c r="J161" s="17" t="s">
        <v>14</v>
      </c>
      <c r="K161" s="36" t="s">
        <v>12</v>
      </c>
    </row>
    <row r="162" spans="1:11" ht="87.75" customHeight="1">
      <c r="A162" s="461">
        <v>1</v>
      </c>
      <c r="B162" s="51" t="s">
        <v>486</v>
      </c>
      <c r="C162" s="46" t="s">
        <v>435</v>
      </c>
      <c r="D162" s="272">
        <v>0.9</v>
      </c>
      <c r="E162" s="465"/>
      <c r="F162" s="206" t="s">
        <v>485</v>
      </c>
      <c r="G162" s="82">
        <v>41052</v>
      </c>
      <c r="H162" s="51" t="s">
        <v>313</v>
      </c>
      <c r="I162" s="90"/>
      <c r="J162" s="53">
        <v>0</v>
      </c>
      <c r="K162" s="467" t="s">
        <v>490</v>
      </c>
    </row>
    <row r="163" spans="1:11" ht="144">
      <c r="A163" s="461">
        <v>2</v>
      </c>
      <c r="B163" s="51" t="s">
        <v>486</v>
      </c>
      <c r="C163" s="46" t="s">
        <v>435</v>
      </c>
      <c r="D163" s="272">
        <v>0.9</v>
      </c>
      <c r="E163" s="465"/>
      <c r="F163" s="497" t="s">
        <v>488</v>
      </c>
      <c r="G163" s="82">
        <v>41310</v>
      </c>
      <c r="H163" s="51" t="s">
        <v>313</v>
      </c>
      <c r="I163" s="90">
        <v>230533740</v>
      </c>
      <c r="J163" s="53">
        <v>351.95990839694656</v>
      </c>
      <c r="K163" s="196" t="s">
        <v>315</v>
      </c>
    </row>
    <row r="164" spans="1:11" ht="60.75" thickBot="1">
      <c r="A164" s="461">
        <v>3</v>
      </c>
      <c r="B164" s="51" t="s">
        <v>487</v>
      </c>
      <c r="C164" s="46" t="s">
        <v>435</v>
      </c>
      <c r="D164" s="272">
        <v>1</v>
      </c>
      <c r="E164" s="465"/>
      <c r="F164" s="274" t="s">
        <v>489</v>
      </c>
      <c r="G164" s="82">
        <v>42548</v>
      </c>
      <c r="H164" s="51" t="s">
        <v>313</v>
      </c>
      <c r="I164" s="90"/>
      <c r="J164" s="53">
        <v>0</v>
      </c>
      <c r="K164" s="467" t="s">
        <v>491</v>
      </c>
    </row>
    <row r="165" spans="1:11" ht="60.75" hidden="1" thickBot="1">
      <c r="A165" s="461">
        <v>4</v>
      </c>
      <c r="B165" s="51"/>
      <c r="C165" s="46" t="s">
        <v>435</v>
      </c>
      <c r="D165" s="520"/>
      <c r="E165" s="465"/>
      <c r="F165" s="206"/>
      <c r="G165" s="82"/>
      <c r="H165" s="51" t="s">
        <v>313</v>
      </c>
      <c r="I165" s="90"/>
      <c r="J165" s="53">
        <v>0</v>
      </c>
      <c r="K165" s="467"/>
    </row>
    <row r="166" spans="1:11" ht="12.75" hidden="1" thickBot="1">
      <c r="A166" s="275">
        <v>5</v>
      </c>
      <c r="B166" s="74"/>
      <c r="C166" s="46"/>
      <c r="D166" s="207"/>
      <c r="E166" s="466"/>
      <c r="F166" s="206"/>
      <c r="G166" s="82"/>
      <c r="H166" s="74"/>
      <c r="I166" s="90"/>
      <c r="J166" s="53">
        <v>0</v>
      </c>
      <c r="K166" s="40"/>
    </row>
    <row r="167" spans="1:11" ht="12.75" hidden="1" thickBot="1">
      <c r="A167" s="275">
        <v>6</v>
      </c>
      <c r="B167" s="74"/>
      <c r="C167" s="46"/>
      <c r="D167" s="74"/>
      <c r="E167" s="74"/>
      <c r="F167" s="74"/>
      <c r="G167" s="82"/>
      <c r="H167" s="74"/>
      <c r="I167" s="90"/>
      <c r="J167" s="53">
        <v>0</v>
      </c>
      <c r="K167" s="40"/>
    </row>
    <row r="168" spans="1:11" ht="12.75" hidden="1" thickBot="1">
      <c r="A168" s="275">
        <v>7</v>
      </c>
      <c r="B168" s="74"/>
      <c r="C168" s="46"/>
      <c r="D168" s="74"/>
      <c r="E168" s="74"/>
      <c r="F168" s="74"/>
      <c r="G168" s="82"/>
      <c r="H168" s="74"/>
      <c r="I168" s="90"/>
      <c r="J168" s="53">
        <v>0</v>
      </c>
      <c r="K168" s="40"/>
    </row>
    <row r="169" spans="1:11" ht="12.75" hidden="1" thickBot="1">
      <c r="A169" s="275">
        <v>8</v>
      </c>
      <c r="B169" s="74"/>
      <c r="C169" s="46"/>
      <c r="D169" s="74"/>
      <c r="E169" s="74"/>
      <c r="F169" s="74"/>
      <c r="G169" s="82"/>
      <c r="H169" s="74"/>
      <c r="I169" s="90"/>
      <c r="J169" s="53">
        <v>0</v>
      </c>
      <c r="K169" s="40"/>
    </row>
    <row r="170" spans="1:11" ht="12.75" hidden="1" thickBot="1">
      <c r="A170" s="275">
        <v>9</v>
      </c>
      <c r="B170" s="74"/>
      <c r="C170" s="46"/>
      <c r="D170" s="74"/>
      <c r="E170" s="74"/>
      <c r="F170" s="74"/>
      <c r="G170" s="82"/>
      <c r="H170" s="74"/>
      <c r="I170" s="74"/>
      <c r="J170" s="53">
        <v>0</v>
      </c>
      <c r="K170" s="41"/>
    </row>
    <row r="171" spans="1:11" ht="12.75" thickBot="1">
      <c r="A171" s="3"/>
      <c r="B171" s="3"/>
      <c r="C171" s="3"/>
      <c r="D171" s="3"/>
      <c r="E171" s="3"/>
      <c r="F171" s="3"/>
      <c r="G171" s="42"/>
      <c r="H171" s="26"/>
      <c r="I171" s="31"/>
      <c r="J171" s="31">
        <v>351.95990839694656</v>
      </c>
      <c r="K171" s="43"/>
    </row>
    <row r="172" spans="1:11" ht="31.5" customHeight="1" thickBot="1">
      <c r="A172" s="26"/>
      <c r="B172" s="530"/>
      <c r="C172" s="26"/>
      <c r="D172" s="26"/>
      <c r="E172" s="26"/>
      <c r="F172" s="26"/>
      <c r="G172" s="589" t="s">
        <v>36</v>
      </c>
      <c r="H172" s="590"/>
      <c r="I172" s="590"/>
      <c r="J172" s="591"/>
      <c r="K172" s="498" t="s">
        <v>484</v>
      </c>
    </row>
    <row r="173" spans="1:11">
      <c r="A173" s="26"/>
      <c r="B173" s="530"/>
      <c r="C173" s="530"/>
      <c r="D173" s="530"/>
      <c r="E173" s="530"/>
      <c r="F173" s="26"/>
      <c r="G173" s="47" t="s">
        <v>435</v>
      </c>
      <c r="H173" s="48">
        <v>1</v>
      </c>
      <c r="I173" s="49">
        <v>351.95990839694656</v>
      </c>
      <c r="J173" s="26" t="s">
        <v>78</v>
      </c>
      <c r="K173" s="26"/>
    </row>
    <row r="174" spans="1:11" hidden="1">
      <c r="A174" s="26"/>
      <c r="B174" s="530"/>
      <c r="C174" s="530"/>
      <c r="D174" s="530"/>
      <c r="E174" s="530"/>
      <c r="F174" s="26"/>
      <c r="G174" s="47">
        <v>0</v>
      </c>
      <c r="H174" s="48">
        <v>0</v>
      </c>
      <c r="I174" s="49">
        <v>0</v>
      </c>
      <c r="J174" s="26" t="s">
        <v>78</v>
      </c>
      <c r="K174" s="26"/>
    </row>
    <row r="175" spans="1:11" hidden="1">
      <c r="A175" s="26"/>
      <c r="B175" s="530"/>
      <c r="C175" s="530"/>
      <c r="D175" s="530"/>
      <c r="E175" s="530"/>
      <c r="F175" s="26"/>
      <c r="G175" s="47">
        <v>0</v>
      </c>
      <c r="H175" s="48">
        <v>0</v>
      </c>
      <c r="I175" s="49">
        <v>0</v>
      </c>
      <c r="J175" s="26" t="s">
        <v>78</v>
      </c>
      <c r="K175" s="26"/>
    </row>
    <row r="176" spans="1:11" hidden="1">
      <c r="A176" s="26"/>
      <c r="B176" s="530"/>
      <c r="C176" s="530"/>
      <c r="D176" s="530"/>
      <c r="E176" s="530"/>
      <c r="F176" s="26"/>
      <c r="G176" s="47">
        <v>0</v>
      </c>
      <c r="H176" s="48">
        <v>0</v>
      </c>
      <c r="I176" s="49">
        <v>0</v>
      </c>
      <c r="J176" s="26" t="s">
        <v>78</v>
      </c>
      <c r="K176" s="26"/>
    </row>
    <row r="177" spans="1:11" hidden="1">
      <c r="A177" s="26"/>
      <c r="B177" s="530"/>
      <c r="C177" s="530"/>
      <c r="D177" s="530"/>
      <c r="E177" s="530"/>
      <c r="F177" s="26"/>
      <c r="G177" s="47">
        <v>0</v>
      </c>
      <c r="H177" s="48">
        <v>0</v>
      </c>
      <c r="I177" s="49">
        <v>0</v>
      </c>
      <c r="J177" s="26" t="s">
        <v>78</v>
      </c>
      <c r="K177" s="26"/>
    </row>
    <row r="178" spans="1:11">
      <c r="A178" s="26"/>
      <c r="B178" s="530"/>
      <c r="C178" s="530"/>
      <c r="D178" s="530"/>
      <c r="E178" s="530"/>
      <c r="F178" s="26"/>
      <c r="G178" s="47"/>
      <c r="H178" s="50"/>
      <c r="I178" s="31"/>
      <c r="J178" s="26">
        <v>0</v>
      </c>
      <c r="K178" s="26"/>
    </row>
    <row r="180" spans="1:11">
      <c r="A180" s="3"/>
      <c r="B180" s="28" t="s">
        <v>119</v>
      </c>
      <c r="C180" s="30">
        <v>8</v>
      </c>
      <c r="D180" s="584" t="s">
        <v>436</v>
      </c>
      <c r="E180" s="584"/>
      <c r="F180" s="584"/>
      <c r="G180" s="584"/>
      <c r="H180" s="584"/>
      <c r="I180" s="584"/>
      <c r="J180" s="31"/>
      <c r="K180" s="26"/>
    </row>
    <row r="181" spans="1:11">
      <c r="A181" s="3"/>
      <c r="B181" s="28"/>
      <c r="C181" s="28"/>
      <c r="D181" s="585" t="s">
        <v>579</v>
      </c>
      <c r="E181" s="585"/>
      <c r="F181" s="585"/>
      <c r="G181" s="585"/>
      <c r="H181" s="585"/>
      <c r="I181" s="585"/>
      <c r="J181" s="31"/>
      <c r="K181" s="26"/>
    </row>
    <row r="182" spans="1:11">
      <c r="A182" s="3"/>
      <c r="B182" s="28"/>
      <c r="C182" s="28"/>
      <c r="D182" s="585"/>
      <c r="E182" s="585"/>
      <c r="F182" s="585"/>
      <c r="G182" s="585"/>
      <c r="H182" s="585"/>
      <c r="I182" s="585"/>
      <c r="J182" s="31"/>
      <c r="K182" s="26"/>
    </row>
    <row r="183" spans="1:11">
      <c r="A183" s="3"/>
      <c r="B183" s="3"/>
      <c r="C183" s="3"/>
      <c r="D183" s="3"/>
      <c r="E183" s="3"/>
      <c r="F183" s="3"/>
      <c r="G183" s="34"/>
      <c r="H183" s="26"/>
      <c r="I183" s="27"/>
      <c r="J183" s="35"/>
      <c r="K183" s="3"/>
    </row>
    <row r="184" spans="1:11" ht="36">
      <c r="A184" s="36" t="s">
        <v>26</v>
      </c>
      <c r="B184" s="36" t="s">
        <v>9</v>
      </c>
      <c r="C184" s="37" t="s">
        <v>25</v>
      </c>
      <c r="D184" s="37" t="s">
        <v>28</v>
      </c>
      <c r="E184" s="432" t="s">
        <v>260</v>
      </c>
      <c r="F184" s="36" t="s">
        <v>6</v>
      </c>
      <c r="G184" s="38" t="s">
        <v>7</v>
      </c>
      <c r="H184" s="36" t="s">
        <v>8</v>
      </c>
      <c r="I184" s="17" t="s">
        <v>29</v>
      </c>
      <c r="J184" s="17" t="s">
        <v>14</v>
      </c>
      <c r="K184" s="36" t="s">
        <v>12</v>
      </c>
    </row>
    <row r="185" spans="1:11" ht="36.75" thickBot="1">
      <c r="A185" s="461">
        <v>1</v>
      </c>
      <c r="B185" s="51"/>
      <c r="C185" s="46" t="s">
        <v>436</v>
      </c>
      <c r="D185" s="272">
        <v>1</v>
      </c>
      <c r="E185" s="465">
        <v>4</v>
      </c>
      <c r="F185" s="206" t="s">
        <v>440</v>
      </c>
      <c r="G185" s="82">
        <v>36887</v>
      </c>
      <c r="H185" s="51" t="s">
        <v>313</v>
      </c>
      <c r="I185" s="90">
        <v>70195061</v>
      </c>
      <c r="J185" s="53">
        <v>269.87720492118416</v>
      </c>
      <c r="K185" s="196" t="s">
        <v>315</v>
      </c>
    </row>
    <row r="186" spans="1:11" ht="12.75" hidden="1" thickBot="1">
      <c r="A186" s="461">
        <v>2</v>
      </c>
      <c r="B186" s="51"/>
      <c r="C186" s="46"/>
      <c r="D186" s="272"/>
      <c r="E186" s="465"/>
      <c r="F186" s="497"/>
      <c r="G186" s="82"/>
      <c r="H186" s="51"/>
      <c r="I186" s="90"/>
      <c r="J186" s="53">
        <v>0</v>
      </c>
      <c r="K186" s="467"/>
    </row>
    <row r="187" spans="1:11" ht="12.75" hidden="1" thickBot="1">
      <c r="A187" s="461">
        <v>3</v>
      </c>
      <c r="B187" s="51"/>
      <c r="C187" s="46"/>
      <c r="D187" s="272"/>
      <c r="E187" s="465"/>
      <c r="F187" s="274"/>
      <c r="G187" s="82"/>
      <c r="H187" s="51"/>
      <c r="I187" s="90"/>
      <c r="J187" s="53">
        <v>0</v>
      </c>
      <c r="K187" s="84"/>
    </row>
    <row r="188" spans="1:11" ht="12.75" hidden="1" thickBot="1">
      <c r="A188" s="461">
        <v>4</v>
      </c>
      <c r="B188" s="51"/>
      <c r="C188" s="46"/>
      <c r="D188" s="520"/>
      <c r="E188" s="465"/>
      <c r="F188" s="206"/>
      <c r="G188" s="82"/>
      <c r="H188" s="51"/>
      <c r="I188" s="90"/>
      <c r="J188" s="53">
        <v>0</v>
      </c>
      <c r="K188" s="467"/>
    </row>
    <row r="189" spans="1:11" ht="12.75" hidden="1" thickBot="1">
      <c r="A189" s="275">
        <v>5</v>
      </c>
      <c r="B189" s="74"/>
      <c r="C189" s="46"/>
      <c r="D189" s="207"/>
      <c r="E189" s="466"/>
      <c r="F189" s="206"/>
      <c r="G189" s="82"/>
      <c r="H189" s="74"/>
      <c r="I189" s="90"/>
      <c r="J189" s="53">
        <v>0</v>
      </c>
      <c r="K189" s="40"/>
    </row>
    <row r="190" spans="1:11" ht="12.75" hidden="1" thickBot="1">
      <c r="A190" s="275">
        <v>6</v>
      </c>
      <c r="B190" s="74"/>
      <c r="C190" s="46"/>
      <c r="D190" s="74"/>
      <c r="E190" s="74"/>
      <c r="F190" s="74"/>
      <c r="G190" s="82"/>
      <c r="H190" s="74"/>
      <c r="I190" s="90"/>
      <c r="J190" s="53">
        <v>0</v>
      </c>
      <c r="K190" s="40"/>
    </row>
    <row r="191" spans="1:11" ht="12.75" hidden="1" thickBot="1">
      <c r="A191" s="275">
        <v>7</v>
      </c>
      <c r="B191" s="74"/>
      <c r="C191" s="46"/>
      <c r="D191" s="74"/>
      <c r="E191" s="74"/>
      <c r="F191" s="74"/>
      <c r="G191" s="82"/>
      <c r="H191" s="74"/>
      <c r="I191" s="90"/>
      <c r="J191" s="53">
        <v>0</v>
      </c>
      <c r="K191" s="40"/>
    </row>
    <row r="192" spans="1:11" ht="12.75" hidden="1" thickBot="1">
      <c r="A192" s="275">
        <v>8</v>
      </c>
      <c r="B192" s="74"/>
      <c r="C192" s="46"/>
      <c r="D192" s="74"/>
      <c r="E192" s="74"/>
      <c r="F192" s="74"/>
      <c r="G192" s="82"/>
      <c r="H192" s="74"/>
      <c r="I192" s="90"/>
      <c r="J192" s="53">
        <v>0</v>
      </c>
      <c r="K192" s="40"/>
    </row>
    <row r="193" spans="1:11" ht="12.75" hidden="1" thickBot="1">
      <c r="A193" s="275">
        <v>9</v>
      </c>
      <c r="B193" s="74"/>
      <c r="C193" s="46"/>
      <c r="D193" s="74"/>
      <c r="E193" s="74"/>
      <c r="F193" s="74"/>
      <c r="G193" s="82"/>
      <c r="H193" s="74"/>
      <c r="I193" s="74"/>
      <c r="J193" s="53">
        <v>0</v>
      </c>
      <c r="K193" s="41"/>
    </row>
    <row r="194" spans="1:11" ht="12.75" thickBot="1">
      <c r="A194" s="3"/>
      <c r="B194" s="3"/>
      <c r="C194" s="3"/>
      <c r="D194" s="3"/>
      <c r="E194" s="3"/>
      <c r="F194" s="3"/>
      <c r="G194" s="42"/>
      <c r="H194" s="26"/>
      <c r="I194" s="31"/>
      <c r="J194" s="31">
        <v>269.87720492118416</v>
      </c>
      <c r="K194" s="43"/>
    </row>
    <row r="195" spans="1:11" ht="41.25" customHeight="1" thickBot="1">
      <c r="A195" s="26"/>
      <c r="B195" s="531"/>
      <c r="C195" s="26"/>
      <c r="D195" s="26"/>
      <c r="E195" s="26"/>
      <c r="F195" s="26"/>
      <c r="G195" s="586" t="s">
        <v>582</v>
      </c>
      <c r="H195" s="587"/>
      <c r="I195" s="587"/>
      <c r="J195" s="588"/>
      <c r="K195" s="498" t="s">
        <v>484</v>
      </c>
    </row>
    <row r="196" spans="1:11">
      <c r="A196" s="26"/>
      <c r="B196" s="531"/>
      <c r="C196" s="531"/>
      <c r="D196" s="531"/>
      <c r="E196" s="531"/>
      <c r="F196" s="26"/>
      <c r="G196" s="47" t="s">
        <v>436</v>
      </c>
      <c r="H196" s="48">
        <v>1</v>
      </c>
      <c r="I196" s="49">
        <v>269.87720492118416</v>
      </c>
      <c r="J196" s="26" t="s">
        <v>78</v>
      </c>
      <c r="K196" s="26"/>
    </row>
    <row r="197" spans="1:11" hidden="1">
      <c r="A197" s="26"/>
      <c r="B197" s="531"/>
      <c r="C197" s="531"/>
      <c r="D197" s="531"/>
      <c r="E197" s="531"/>
      <c r="F197" s="26"/>
      <c r="G197" s="47">
        <v>0</v>
      </c>
      <c r="H197" s="48">
        <v>0</v>
      </c>
      <c r="I197" s="49">
        <v>0</v>
      </c>
      <c r="J197" s="26" t="s">
        <v>78</v>
      </c>
      <c r="K197" s="26"/>
    </row>
    <row r="198" spans="1:11" hidden="1">
      <c r="A198" s="26"/>
      <c r="B198" s="531"/>
      <c r="C198" s="531"/>
      <c r="D198" s="531"/>
      <c r="E198" s="531"/>
      <c r="F198" s="26"/>
      <c r="G198" s="47">
        <v>0</v>
      </c>
      <c r="H198" s="48">
        <v>0</v>
      </c>
      <c r="I198" s="49">
        <v>0</v>
      </c>
      <c r="J198" s="26" t="s">
        <v>78</v>
      </c>
      <c r="K198" s="26"/>
    </row>
    <row r="199" spans="1:11" hidden="1">
      <c r="A199" s="26"/>
      <c r="B199" s="531"/>
      <c r="C199" s="531"/>
      <c r="D199" s="531"/>
      <c r="E199" s="531"/>
      <c r="F199" s="26"/>
      <c r="G199" s="47">
        <v>0</v>
      </c>
      <c r="H199" s="48">
        <v>0</v>
      </c>
      <c r="I199" s="49">
        <v>0</v>
      </c>
      <c r="J199" s="26" t="s">
        <v>78</v>
      </c>
      <c r="K199" s="26"/>
    </row>
    <row r="200" spans="1:11" hidden="1">
      <c r="A200" s="26"/>
      <c r="B200" s="531"/>
      <c r="C200" s="531"/>
      <c r="D200" s="531"/>
      <c r="E200" s="531"/>
      <c r="F200" s="26"/>
      <c r="G200" s="47">
        <v>0</v>
      </c>
      <c r="H200" s="48">
        <v>0</v>
      </c>
      <c r="I200" s="49">
        <v>0</v>
      </c>
      <c r="J200" s="26" t="s">
        <v>78</v>
      </c>
      <c r="K200" s="26"/>
    </row>
    <row r="201" spans="1:11">
      <c r="A201" s="26"/>
      <c r="B201" s="531"/>
      <c r="C201" s="531"/>
      <c r="D201" s="531"/>
      <c r="E201" s="531"/>
      <c r="F201" s="26"/>
      <c r="G201" s="47"/>
      <c r="H201" s="50"/>
      <c r="I201" s="31"/>
      <c r="J201" s="26">
        <v>0</v>
      </c>
      <c r="K201" s="26"/>
    </row>
    <row r="203" spans="1:11">
      <c r="A203" s="3"/>
      <c r="B203" s="28" t="s">
        <v>119</v>
      </c>
      <c r="C203" s="30">
        <v>9</v>
      </c>
      <c r="D203" s="584" t="s">
        <v>492</v>
      </c>
      <c r="E203" s="584"/>
      <c r="F203" s="584"/>
      <c r="G203" s="584"/>
      <c r="H203" s="584"/>
      <c r="I203" s="584"/>
      <c r="J203" s="31"/>
      <c r="K203" s="26"/>
    </row>
    <row r="204" spans="1:11">
      <c r="A204" s="3"/>
      <c r="B204" s="28"/>
      <c r="C204" s="28"/>
      <c r="D204" s="585" t="s">
        <v>580</v>
      </c>
      <c r="E204" s="585"/>
      <c r="F204" s="585"/>
      <c r="G204" s="585"/>
      <c r="H204" s="585"/>
      <c r="I204" s="585"/>
      <c r="J204" s="31"/>
      <c r="K204" s="26"/>
    </row>
    <row r="205" spans="1:11">
      <c r="A205" s="3"/>
      <c r="B205" s="28"/>
      <c r="C205" s="28"/>
      <c r="D205" s="585"/>
      <c r="E205" s="585"/>
      <c r="F205" s="585"/>
      <c r="G205" s="585"/>
      <c r="H205" s="585"/>
      <c r="I205" s="585"/>
      <c r="J205" s="31"/>
      <c r="K205" s="26"/>
    </row>
    <row r="206" spans="1:11">
      <c r="A206" s="3"/>
      <c r="B206" s="3"/>
      <c r="C206" s="3"/>
      <c r="D206" s="3"/>
      <c r="E206" s="3"/>
      <c r="F206" s="3"/>
      <c r="G206" s="34"/>
      <c r="H206" s="26"/>
      <c r="I206" s="27"/>
      <c r="J206" s="35"/>
      <c r="K206" s="3"/>
    </row>
    <row r="207" spans="1:11" ht="36">
      <c r="A207" s="36" t="s">
        <v>26</v>
      </c>
      <c r="B207" s="36" t="s">
        <v>9</v>
      </c>
      <c r="C207" s="37" t="s">
        <v>25</v>
      </c>
      <c r="D207" s="37" t="s">
        <v>28</v>
      </c>
      <c r="E207" s="432" t="s">
        <v>260</v>
      </c>
      <c r="F207" s="36" t="s">
        <v>6</v>
      </c>
      <c r="G207" s="38" t="s">
        <v>7</v>
      </c>
      <c r="H207" s="36" t="s">
        <v>8</v>
      </c>
      <c r="I207" s="17" t="s">
        <v>29</v>
      </c>
      <c r="J207" s="17" t="s">
        <v>14</v>
      </c>
      <c r="K207" s="36" t="s">
        <v>12</v>
      </c>
    </row>
    <row r="208" spans="1:11" ht="48">
      <c r="A208" s="461">
        <v>1</v>
      </c>
      <c r="B208" s="51" t="s">
        <v>493</v>
      </c>
      <c r="C208" s="46" t="s">
        <v>492</v>
      </c>
      <c r="D208" s="272">
        <v>1</v>
      </c>
      <c r="E208" s="465">
        <v>13</v>
      </c>
      <c r="F208" s="206" t="s">
        <v>456</v>
      </c>
      <c r="G208" s="82">
        <v>42004</v>
      </c>
      <c r="H208" s="51" t="s">
        <v>313</v>
      </c>
      <c r="I208" s="90"/>
      <c r="J208" s="53">
        <v>0</v>
      </c>
      <c r="K208" s="467" t="s">
        <v>495</v>
      </c>
    </row>
    <row r="209" spans="1:11" ht="36">
      <c r="A209" s="461">
        <v>2</v>
      </c>
      <c r="B209" s="51" t="s">
        <v>494</v>
      </c>
      <c r="C209" s="46" t="s">
        <v>492</v>
      </c>
      <c r="D209" s="272">
        <v>0.99</v>
      </c>
      <c r="E209" s="465">
        <v>33</v>
      </c>
      <c r="F209" s="497" t="s">
        <v>457</v>
      </c>
      <c r="G209" s="82">
        <v>42282</v>
      </c>
      <c r="H209" s="51" t="s">
        <v>313</v>
      </c>
      <c r="I209" s="90"/>
      <c r="J209" s="53">
        <v>0</v>
      </c>
      <c r="K209" s="467" t="s">
        <v>496</v>
      </c>
    </row>
    <row r="210" spans="1:11" ht="36.75" thickBot="1">
      <c r="A210" s="461">
        <v>3</v>
      </c>
      <c r="B210" s="51" t="s">
        <v>494</v>
      </c>
      <c r="C210" s="46" t="s">
        <v>492</v>
      </c>
      <c r="D210" s="272">
        <v>0.99</v>
      </c>
      <c r="E210" s="465">
        <v>41</v>
      </c>
      <c r="F210" s="274" t="s">
        <v>458</v>
      </c>
      <c r="G210" s="82">
        <v>42398</v>
      </c>
      <c r="H210" s="51" t="s">
        <v>313</v>
      </c>
      <c r="I210" s="90">
        <v>178277616</v>
      </c>
      <c r="J210" s="53">
        <v>255.99219069002427</v>
      </c>
      <c r="K210" s="84"/>
    </row>
    <row r="211" spans="1:11" ht="12.75" hidden="1" thickBot="1">
      <c r="A211" s="461">
        <v>4</v>
      </c>
      <c r="B211" s="51"/>
      <c r="C211" s="46"/>
      <c r="D211" s="520"/>
      <c r="E211" s="465"/>
      <c r="F211" s="206"/>
      <c r="G211" s="82"/>
      <c r="H211" s="51"/>
      <c r="I211" s="90"/>
      <c r="J211" s="53">
        <v>0</v>
      </c>
      <c r="K211" s="467"/>
    </row>
    <row r="212" spans="1:11" ht="12.75" hidden="1" thickBot="1">
      <c r="A212" s="275">
        <v>5</v>
      </c>
      <c r="B212" s="74"/>
      <c r="C212" s="46"/>
      <c r="D212" s="207"/>
      <c r="E212" s="466"/>
      <c r="F212" s="206"/>
      <c r="G212" s="82"/>
      <c r="H212" s="74"/>
      <c r="I212" s="90"/>
      <c r="J212" s="53">
        <v>0</v>
      </c>
      <c r="K212" s="40"/>
    </row>
    <row r="213" spans="1:11" ht="12.75" hidden="1" thickBot="1">
      <c r="A213" s="275">
        <v>6</v>
      </c>
      <c r="B213" s="74"/>
      <c r="C213" s="46"/>
      <c r="D213" s="74"/>
      <c r="E213" s="74"/>
      <c r="F213" s="74"/>
      <c r="G213" s="82"/>
      <c r="H213" s="74"/>
      <c r="I213" s="90"/>
      <c r="J213" s="53">
        <v>0</v>
      </c>
      <c r="K213" s="40"/>
    </row>
    <row r="214" spans="1:11" ht="12.75" hidden="1" thickBot="1">
      <c r="A214" s="275">
        <v>7</v>
      </c>
      <c r="B214" s="74"/>
      <c r="C214" s="46"/>
      <c r="D214" s="74"/>
      <c r="E214" s="74"/>
      <c r="F214" s="74"/>
      <c r="G214" s="82"/>
      <c r="H214" s="74"/>
      <c r="I214" s="90"/>
      <c r="J214" s="53">
        <v>0</v>
      </c>
      <c r="K214" s="40"/>
    </row>
    <row r="215" spans="1:11" ht="12.75" hidden="1" thickBot="1">
      <c r="A215" s="275">
        <v>8</v>
      </c>
      <c r="B215" s="74"/>
      <c r="C215" s="46"/>
      <c r="D215" s="74"/>
      <c r="E215" s="74"/>
      <c r="F215" s="74"/>
      <c r="G215" s="82"/>
      <c r="H215" s="74"/>
      <c r="I215" s="90"/>
      <c r="J215" s="53">
        <v>0</v>
      </c>
      <c r="K215" s="40"/>
    </row>
    <row r="216" spans="1:11" ht="12.75" hidden="1" thickBot="1">
      <c r="A216" s="275">
        <v>9</v>
      </c>
      <c r="B216" s="74"/>
      <c r="C216" s="46"/>
      <c r="D216" s="74"/>
      <c r="E216" s="74"/>
      <c r="F216" s="74"/>
      <c r="G216" s="82"/>
      <c r="H216" s="74"/>
      <c r="I216" s="74"/>
      <c r="J216" s="53">
        <v>0</v>
      </c>
      <c r="K216" s="41"/>
    </row>
    <row r="217" spans="1:11" ht="13.5" thickBot="1">
      <c r="A217" s="3"/>
      <c r="B217" s="3"/>
      <c r="C217"/>
      <c r="D217" s="3"/>
      <c r="E217" s="3"/>
      <c r="F217" s="3"/>
      <c r="G217" s="42"/>
      <c r="H217" s="26"/>
      <c r="I217" s="31"/>
      <c r="J217" s="31">
        <v>255.99219069002427</v>
      </c>
      <c r="K217" s="43"/>
    </row>
    <row r="218" spans="1:11" ht="36" customHeight="1" thickBot="1">
      <c r="A218" s="26"/>
      <c r="B218" s="531"/>
      <c r="C218" s="26"/>
      <c r="D218" s="26"/>
      <c r="E218" s="26"/>
      <c r="F218" s="26"/>
      <c r="G218" s="589" t="s">
        <v>36</v>
      </c>
      <c r="H218" s="590"/>
      <c r="I218" s="590"/>
      <c r="J218" s="591"/>
      <c r="K218" s="498" t="s">
        <v>484</v>
      </c>
    </row>
    <row r="219" spans="1:11">
      <c r="A219" s="26"/>
      <c r="B219" s="531"/>
      <c r="C219" s="531"/>
      <c r="D219" s="531"/>
      <c r="E219" s="531"/>
      <c r="F219" s="26"/>
      <c r="G219" s="47" t="s">
        <v>492</v>
      </c>
      <c r="H219" s="48">
        <v>1</v>
      </c>
      <c r="I219" s="49">
        <v>255.99219069002427</v>
      </c>
      <c r="J219" s="26" t="s">
        <v>78</v>
      </c>
      <c r="K219" s="26"/>
    </row>
    <row r="220" spans="1:11" hidden="1">
      <c r="A220" s="26"/>
      <c r="B220" s="531"/>
      <c r="C220" s="531"/>
      <c r="D220" s="531"/>
      <c r="E220" s="531"/>
      <c r="F220" s="26"/>
      <c r="G220" s="47">
        <v>0</v>
      </c>
      <c r="H220" s="48">
        <v>0</v>
      </c>
      <c r="I220" s="49">
        <v>0</v>
      </c>
      <c r="J220" s="26" t="s">
        <v>78</v>
      </c>
      <c r="K220" s="26"/>
    </row>
    <row r="221" spans="1:11" hidden="1">
      <c r="A221" s="26"/>
      <c r="B221" s="531"/>
      <c r="C221" s="531"/>
      <c r="D221" s="531"/>
      <c r="E221" s="531"/>
      <c r="F221" s="26"/>
      <c r="G221" s="47">
        <v>0</v>
      </c>
      <c r="H221" s="48">
        <v>0</v>
      </c>
      <c r="I221" s="49">
        <v>0</v>
      </c>
      <c r="J221" s="26" t="s">
        <v>78</v>
      </c>
      <c r="K221" s="26"/>
    </row>
    <row r="222" spans="1:11" hidden="1">
      <c r="A222" s="26"/>
      <c r="B222" s="531"/>
      <c r="C222" s="531"/>
      <c r="D222" s="531"/>
      <c r="E222" s="531"/>
      <c r="F222" s="26"/>
      <c r="G222" s="47">
        <v>0</v>
      </c>
      <c r="H222" s="48">
        <v>0</v>
      </c>
      <c r="I222" s="49">
        <v>0</v>
      </c>
      <c r="J222" s="26" t="s">
        <v>78</v>
      </c>
      <c r="K222" s="26"/>
    </row>
    <row r="223" spans="1:11" hidden="1">
      <c r="A223" s="26"/>
      <c r="B223" s="531"/>
      <c r="C223" s="531"/>
      <c r="D223" s="531"/>
      <c r="E223" s="531"/>
      <c r="F223" s="26"/>
      <c r="G223" s="47">
        <v>0</v>
      </c>
      <c r="H223" s="48">
        <v>0</v>
      </c>
      <c r="I223" s="49">
        <v>0</v>
      </c>
      <c r="J223" s="26" t="s">
        <v>78</v>
      </c>
      <c r="K223" s="26"/>
    </row>
    <row r="224" spans="1:11">
      <c r="A224" s="26"/>
      <c r="B224" s="531"/>
      <c r="C224" s="531"/>
      <c r="D224" s="531"/>
      <c r="E224" s="531"/>
      <c r="F224" s="26"/>
      <c r="G224" s="47"/>
      <c r="H224" s="50"/>
      <c r="I224" s="31"/>
      <c r="J224" s="26">
        <v>0</v>
      </c>
      <c r="K224" s="26"/>
    </row>
    <row r="226" spans="1:11">
      <c r="A226" s="3"/>
      <c r="B226" s="28" t="s">
        <v>119</v>
      </c>
      <c r="C226" s="30">
        <v>10</v>
      </c>
      <c r="D226" s="584" t="s">
        <v>459</v>
      </c>
      <c r="E226" s="584"/>
      <c r="F226" s="584"/>
      <c r="G226" s="584"/>
      <c r="H226" s="584"/>
      <c r="I226" s="584"/>
      <c r="J226" s="31"/>
      <c r="K226" s="26"/>
    </row>
    <row r="227" spans="1:11">
      <c r="A227" s="3"/>
      <c r="B227" s="28"/>
      <c r="C227" s="28"/>
      <c r="D227" s="585" t="s">
        <v>581</v>
      </c>
      <c r="E227" s="585"/>
      <c r="F227" s="585"/>
      <c r="G227" s="585"/>
      <c r="H227" s="585"/>
      <c r="I227" s="585"/>
      <c r="J227" s="31"/>
      <c r="K227" s="26"/>
    </row>
    <row r="228" spans="1:11">
      <c r="A228" s="3"/>
      <c r="B228" s="28"/>
      <c r="C228" s="28"/>
      <c r="D228" s="585"/>
      <c r="E228" s="585"/>
      <c r="F228" s="585"/>
      <c r="G228" s="585"/>
      <c r="H228" s="585"/>
      <c r="I228" s="585"/>
      <c r="J228" s="31"/>
      <c r="K228" s="26"/>
    </row>
    <row r="229" spans="1:11">
      <c r="A229" s="3"/>
      <c r="B229" s="3"/>
      <c r="C229" s="3"/>
      <c r="D229" s="3"/>
      <c r="E229" s="3"/>
      <c r="F229" s="3"/>
      <c r="G229" s="34"/>
      <c r="H229" s="26"/>
      <c r="I229" s="27"/>
      <c r="J229" s="35"/>
      <c r="K229" s="3"/>
    </row>
    <row r="230" spans="1:11" ht="36">
      <c r="A230" s="36" t="s">
        <v>26</v>
      </c>
      <c r="B230" s="36" t="s">
        <v>9</v>
      </c>
      <c r="C230" s="37" t="s">
        <v>25</v>
      </c>
      <c r="D230" s="37" t="s">
        <v>28</v>
      </c>
      <c r="E230" s="432" t="s">
        <v>260</v>
      </c>
      <c r="F230" s="36" t="s">
        <v>6</v>
      </c>
      <c r="G230" s="38" t="s">
        <v>7</v>
      </c>
      <c r="H230" s="36" t="s">
        <v>8</v>
      </c>
      <c r="I230" s="17" t="s">
        <v>29</v>
      </c>
      <c r="J230" s="17" t="s">
        <v>14</v>
      </c>
      <c r="K230" s="36" t="s">
        <v>12</v>
      </c>
    </row>
    <row r="231" spans="1:11" ht="72.75" thickBot="1">
      <c r="A231" s="461">
        <v>1</v>
      </c>
      <c r="B231" s="51"/>
      <c r="C231" s="46" t="s">
        <v>459</v>
      </c>
      <c r="D231" s="272">
        <v>1</v>
      </c>
      <c r="E231" s="465">
        <v>9</v>
      </c>
      <c r="F231" s="206" t="s">
        <v>464</v>
      </c>
      <c r="G231" s="82">
        <v>41434</v>
      </c>
      <c r="H231" s="51" t="s">
        <v>313</v>
      </c>
      <c r="I231" s="90">
        <v>521663600</v>
      </c>
      <c r="J231" s="53">
        <v>884.92553011026291</v>
      </c>
      <c r="K231" s="196"/>
    </row>
    <row r="232" spans="1:11" ht="12.75" hidden="1" thickBot="1">
      <c r="A232" s="461">
        <v>2</v>
      </c>
      <c r="B232" s="51"/>
      <c r="C232" s="46"/>
      <c r="D232" s="272"/>
      <c r="E232" s="465"/>
      <c r="F232" s="497"/>
      <c r="G232" s="82"/>
      <c r="H232" s="51"/>
      <c r="I232" s="90"/>
      <c r="J232" s="53">
        <v>0</v>
      </c>
      <c r="K232" s="467"/>
    </row>
    <row r="233" spans="1:11" ht="12.75" hidden="1" thickBot="1">
      <c r="A233" s="461">
        <v>3</v>
      </c>
      <c r="B233" s="51"/>
      <c r="C233" s="46"/>
      <c r="D233" s="272"/>
      <c r="E233" s="465"/>
      <c r="F233" s="274"/>
      <c r="G233" s="82"/>
      <c r="H233" s="51"/>
      <c r="I233" s="90"/>
      <c r="J233" s="53">
        <v>0</v>
      </c>
      <c r="K233" s="84"/>
    </row>
    <row r="234" spans="1:11" ht="12.75" hidden="1" thickBot="1">
      <c r="A234" s="461">
        <v>4</v>
      </c>
      <c r="B234" s="51"/>
      <c r="C234" s="46"/>
      <c r="D234" s="520"/>
      <c r="E234" s="465"/>
      <c r="F234" s="206"/>
      <c r="G234" s="82"/>
      <c r="H234" s="51"/>
      <c r="I234" s="90"/>
      <c r="J234" s="53">
        <v>0</v>
      </c>
      <c r="K234" s="467"/>
    </row>
    <row r="235" spans="1:11" ht="12.75" hidden="1" thickBot="1">
      <c r="A235" s="275">
        <v>5</v>
      </c>
      <c r="B235" s="74"/>
      <c r="C235" s="46"/>
      <c r="D235" s="207"/>
      <c r="E235" s="466"/>
      <c r="F235" s="206"/>
      <c r="G235" s="82"/>
      <c r="H235" s="74"/>
      <c r="I235" s="90"/>
      <c r="J235" s="53">
        <v>0</v>
      </c>
      <c r="K235" s="40"/>
    </row>
    <row r="236" spans="1:11" ht="12.75" hidden="1" thickBot="1">
      <c r="A236" s="275">
        <v>6</v>
      </c>
      <c r="B236" s="74"/>
      <c r="C236" s="46"/>
      <c r="D236" s="74"/>
      <c r="E236" s="74"/>
      <c r="F236" s="74"/>
      <c r="G236" s="82"/>
      <c r="H236" s="74"/>
      <c r="I236" s="90"/>
      <c r="J236" s="53">
        <v>0</v>
      </c>
      <c r="K236" s="40"/>
    </row>
    <row r="237" spans="1:11" ht="12.75" hidden="1" thickBot="1">
      <c r="A237" s="275">
        <v>7</v>
      </c>
      <c r="B237" s="74"/>
      <c r="C237" s="46"/>
      <c r="D237" s="74"/>
      <c r="E237" s="74"/>
      <c r="F237" s="74"/>
      <c r="G237" s="82"/>
      <c r="H237" s="74"/>
      <c r="I237" s="90"/>
      <c r="J237" s="53">
        <v>0</v>
      </c>
      <c r="K237" s="40"/>
    </row>
    <row r="238" spans="1:11" ht="12.75" hidden="1" thickBot="1">
      <c r="A238" s="275">
        <v>8</v>
      </c>
      <c r="B238" s="74"/>
      <c r="C238" s="46"/>
      <c r="D238" s="74"/>
      <c r="E238" s="74"/>
      <c r="F238" s="74"/>
      <c r="G238" s="82"/>
      <c r="H238" s="74"/>
      <c r="I238" s="90"/>
      <c r="J238" s="53">
        <v>0</v>
      </c>
      <c r="K238" s="40"/>
    </row>
    <row r="239" spans="1:11" ht="12.75" hidden="1" thickBot="1">
      <c r="A239" s="275">
        <v>9</v>
      </c>
      <c r="B239" s="74"/>
      <c r="C239" s="46"/>
      <c r="D239" s="74"/>
      <c r="E239" s="74"/>
      <c r="F239" s="74"/>
      <c r="G239" s="82"/>
      <c r="H239" s="74"/>
      <c r="I239" s="74"/>
      <c r="J239" s="53">
        <v>0</v>
      </c>
      <c r="K239" s="41"/>
    </row>
    <row r="240" spans="1:11" ht="13.5" thickBot="1">
      <c r="A240" s="3"/>
      <c r="B240" s="3"/>
      <c r="C240"/>
      <c r="D240" s="3"/>
      <c r="E240" s="3"/>
      <c r="F240" s="3"/>
      <c r="G240" s="42"/>
      <c r="H240" s="26"/>
      <c r="I240" s="31"/>
      <c r="J240" s="31">
        <v>884.92553011026291</v>
      </c>
      <c r="K240" s="43"/>
    </row>
    <row r="241" spans="1:11" ht="39.75" customHeight="1" thickBot="1">
      <c r="A241" s="26"/>
      <c r="B241" s="539"/>
      <c r="C241" s="26"/>
      <c r="D241" s="26"/>
      <c r="E241" s="26"/>
      <c r="F241" s="26"/>
      <c r="G241" s="586" t="s">
        <v>582</v>
      </c>
      <c r="H241" s="587"/>
      <c r="I241" s="587"/>
      <c r="J241" s="588"/>
      <c r="K241" s="489" t="s">
        <v>483</v>
      </c>
    </row>
    <row r="242" spans="1:11">
      <c r="A242" s="26"/>
      <c r="B242" s="539"/>
      <c r="C242" s="539"/>
      <c r="D242" s="539"/>
      <c r="E242" s="539"/>
      <c r="F242" s="26"/>
      <c r="G242" s="47" t="s">
        <v>459</v>
      </c>
      <c r="H242" s="48">
        <v>1</v>
      </c>
      <c r="I242" s="49">
        <v>884.92553011026291</v>
      </c>
      <c r="J242" s="26" t="s">
        <v>78</v>
      </c>
      <c r="K242" s="26"/>
    </row>
    <row r="243" spans="1:11" hidden="1">
      <c r="A243" s="26"/>
      <c r="B243" s="539"/>
      <c r="C243" s="539"/>
      <c r="D243" s="539"/>
      <c r="E243" s="539"/>
      <c r="F243" s="26"/>
      <c r="G243" s="47">
        <v>0</v>
      </c>
      <c r="H243" s="48">
        <v>0</v>
      </c>
      <c r="I243" s="49">
        <v>0</v>
      </c>
      <c r="J243" s="26" t="s">
        <v>78</v>
      </c>
      <c r="K243" s="26"/>
    </row>
    <row r="244" spans="1:11" hidden="1">
      <c r="A244" s="26"/>
      <c r="B244" s="539"/>
      <c r="C244" s="539"/>
      <c r="D244" s="539"/>
      <c r="E244" s="539"/>
      <c r="F244" s="26"/>
      <c r="G244" s="47">
        <v>0</v>
      </c>
      <c r="H244" s="48">
        <v>0</v>
      </c>
      <c r="I244" s="49">
        <v>0</v>
      </c>
      <c r="J244" s="26" t="s">
        <v>78</v>
      </c>
      <c r="K244" s="26"/>
    </row>
    <row r="245" spans="1:11" hidden="1">
      <c r="A245" s="26"/>
      <c r="B245" s="539"/>
      <c r="C245" s="539"/>
      <c r="D245" s="539"/>
      <c r="E245" s="539"/>
      <c r="F245" s="26"/>
      <c r="G245" s="47">
        <v>0</v>
      </c>
      <c r="H245" s="48">
        <v>0</v>
      </c>
      <c r="I245" s="49">
        <v>0</v>
      </c>
      <c r="J245" s="26" t="s">
        <v>78</v>
      </c>
      <c r="K245" s="26"/>
    </row>
    <row r="246" spans="1:11" hidden="1">
      <c r="A246" s="26"/>
      <c r="B246" s="539"/>
      <c r="C246" s="539"/>
      <c r="D246" s="539"/>
      <c r="E246" s="539"/>
      <c r="F246" s="26"/>
      <c r="G246" s="47">
        <v>0</v>
      </c>
      <c r="H246" s="48">
        <v>0</v>
      </c>
      <c r="I246" s="49">
        <v>0</v>
      </c>
      <c r="J246" s="26" t="s">
        <v>78</v>
      </c>
      <c r="K246" s="26"/>
    </row>
    <row r="247" spans="1:11">
      <c r="A247" s="26"/>
      <c r="B247" s="539"/>
      <c r="C247" s="539"/>
      <c r="D247" s="539"/>
      <c r="E247" s="539"/>
      <c r="F247" s="26"/>
      <c r="G247" s="47"/>
      <c r="H247" s="50"/>
      <c r="I247" s="31"/>
      <c r="J247" s="26">
        <v>0</v>
      </c>
      <c r="K247" s="26"/>
    </row>
  </sheetData>
  <sheetProtection algorithmName="SHA-512" hashValue="LnRvpxJozFPGTeTZrOsXgxZV3/Qyz+OBOUPcpc2w8odso2lqDJo9rjPDsctXOorJIuz8gJmg059TfzS69/6E6g==" saltValue="MieDW7UHyE9oAcoqfeyuTw==" spinCount="100000" sheet="1" objects="1" scenarios="1" selectLockedCells="1" selectUnlockedCells="1"/>
  <mergeCells count="42">
    <mergeCell ref="D134:I134"/>
    <mergeCell ref="D135:I136"/>
    <mergeCell ref="G149:J149"/>
    <mergeCell ref="D87:I87"/>
    <mergeCell ref="D88:I89"/>
    <mergeCell ref="G102:J102"/>
    <mergeCell ref="D110:I110"/>
    <mergeCell ref="D111:I112"/>
    <mergeCell ref="G125:J125"/>
    <mergeCell ref="D42:I43"/>
    <mergeCell ref="D65:I66"/>
    <mergeCell ref="L24:Q24"/>
    <mergeCell ref="B80:E86"/>
    <mergeCell ref="D64:I64"/>
    <mergeCell ref="D41:I41"/>
    <mergeCell ref="G56:J56"/>
    <mergeCell ref="G79:J79"/>
    <mergeCell ref="G33:J33"/>
    <mergeCell ref="A1:K1"/>
    <mergeCell ref="A2:K2"/>
    <mergeCell ref="A3:K3"/>
    <mergeCell ref="A5:K5"/>
    <mergeCell ref="D18:I19"/>
    <mergeCell ref="A6:K6"/>
    <mergeCell ref="A7:K7"/>
    <mergeCell ref="A8:K8"/>
    <mergeCell ref="B9:K9"/>
    <mergeCell ref="F12:F13"/>
    <mergeCell ref="G12:G13"/>
    <mergeCell ref="D17:I17"/>
    <mergeCell ref="D226:I226"/>
    <mergeCell ref="D227:I228"/>
    <mergeCell ref="G241:J241"/>
    <mergeCell ref="D157:I157"/>
    <mergeCell ref="D158:I159"/>
    <mergeCell ref="G172:J172"/>
    <mergeCell ref="G218:J218"/>
    <mergeCell ref="D180:I180"/>
    <mergeCell ref="D181:I182"/>
    <mergeCell ref="G195:J195"/>
    <mergeCell ref="D203:I203"/>
    <mergeCell ref="D204:I205"/>
  </mergeCells>
  <phoneticPr fontId="0" type="noConversion"/>
  <conditionalFormatting sqref="I34 I57 I80">
    <cfRule type="expression" dxfId="628" priority="4321" stopIfTrue="1">
      <formula>MAX(I34:I38)=I34</formula>
    </cfRule>
  </conditionalFormatting>
  <conditionalFormatting sqref="I35 I58 I81">
    <cfRule type="expression" dxfId="627" priority="4322" stopIfTrue="1">
      <formula>MAX(I34:I38)=I35</formula>
    </cfRule>
  </conditionalFormatting>
  <conditionalFormatting sqref="I36 I59 I82">
    <cfRule type="expression" dxfId="626" priority="4323" stopIfTrue="1">
      <formula>MAX(I34:I38)=I36</formula>
    </cfRule>
  </conditionalFormatting>
  <conditionalFormatting sqref="I37 I60 I83">
    <cfRule type="expression" dxfId="625" priority="4324" stopIfTrue="1">
      <formula>MAX(I34:I38)=I37</formula>
    </cfRule>
  </conditionalFormatting>
  <conditionalFormatting sqref="I38 I61 I84">
    <cfRule type="expression" dxfId="624" priority="4325" stopIfTrue="1">
      <formula>MAX(I34:I38)=I38</formula>
    </cfRule>
  </conditionalFormatting>
  <conditionalFormatting sqref="J34:J38 J57:J61 J80:J84">
    <cfRule type="cellIs" dxfId="623" priority="2643" operator="equal">
      <formula>"NO CUMPLE"</formula>
    </cfRule>
  </conditionalFormatting>
  <conditionalFormatting sqref="J22:J31">
    <cfRule type="cellIs" dxfId="622" priority="102" operator="lessThan">
      <formula>$G$12</formula>
    </cfRule>
  </conditionalFormatting>
  <conditionalFormatting sqref="G22:G31 G49 G51:G54 G72:G77">
    <cfRule type="cellIs" dxfId="621" priority="100" operator="greaterThanOrEqual">
      <formula>$G$13</formula>
    </cfRule>
  </conditionalFormatting>
  <conditionalFormatting sqref="J48:J54">
    <cfRule type="cellIs" dxfId="620" priority="99" operator="greaterThanOrEqual">
      <formula>$G$12</formula>
    </cfRule>
  </conditionalFormatting>
  <conditionalFormatting sqref="G46:G47">
    <cfRule type="cellIs" dxfId="619" priority="98" operator="greaterThanOrEqual">
      <formula>$G$13</formula>
    </cfRule>
  </conditionalFormatting>
  <conditionalFormatting sqref="J69:J77">
    <cfRule type="cellIs" dxfId="618" priority="97" operator="greaterThanOrEqual">
      <formula>$G$12</formula>
    </cfRule>
  </conditionalFormatting>
  <conditionalFormatting sqref="G69:G70">
    <cfRule type="cellIs" dxfId="617" priority="96" operator="greaterThanOrEqual">
      <formula>$G$13</formula>
    </cfRule>
  </conditionalFormatting>
  <conditionalFormatting sqref="J15:K15">
    <cfRule type="containsText" dxfId="616" priority="91" operator="containsText" text="FUERA DE TIEMPO">
      <formula>NOT(ISERROR(SEARCH("FUERA DE TIEMPO",J15)))</formula>
    </cfRule>
  </conditionalFormatting>
  <conditionalFormatting sqref="K13:K14">
    <cfRule type="containsText" dxfId="615" priority="90" operator="containsText" text="FUERA DE TIEMPO">
      <formula>NOT(ISERROR(SEARCH("FUERA DE TIEMPO",K13)))</formula>
    </cfRule>
  </conditionalFormatting>
  <conditionalFormatting sqref="F15:G15">
    <cfRule type="containsText" dxfId="614" priority="89" operator="containsText" text="FUERA DE TIEMPO">
      <formula>NOT(ISERROR(SEARCH("FUERA DE TIEMPO",F15)))</formula>
    </cfRule>
  </conditionalFormatting>
  <conditionalFormatting sqref="G48">
    <cfRule type="cellIs" dxfId="613" priority="85" operator="greaterThanOrEqual">
      <formula>$G$13</formula>
    </cfRule>
  </conditionalFormatting>
  <conditionalFormatting sqref="G50">
    <cfRule type="cellIs" dxfId="612" priority="84" operator="greaterThanOrEqual">
      <formula>$G$13</formula>
    </cfRule>
  </conditionalFormatting>
  <conditionalFormatting sqref="G71">
    <cfRule type="cellIs" dxfId="611" priority="83" operator="greaterThanOrEqual">
      <formula>$G$13</formula>
    </cfRule>
  </conditionalFormatting>
  <conditionalFormatting sqref="J5">
    <cfRule type="containsText" dxfId="610" priority="80" operator="containsText" text="FUERA DE TIEMPO">
      <formula>NOT(ISERROR(SEARCH("FUERA DE TIEMPO",J5)))</formula>
    </cfRule>
  </conditionalFormatting>
  <conditionalFormatting sqref="J46:J47">
    <cfRule type="cellIs" dxfId="609" priority="79" operator="lessThan">
      <formula>$G$12</formula>
    </cfRule>
  </conditionalFormatting>
  <conditionalFormatting sqref="I103">
    <cfRule type="expression" dxfId="608" priority="74" stopIfTrue="1">
      <formula>MAX(I103:I107)=I103</formula>
    </cfRule>
  </conditionalFormatting>
  <conditionalFormatting sqref="I104">
    <cfRule type="expression" dxfId="607" priority="75" stopIfTrue="1">
      <formula>MAX(I103:I107)=I104</formula>
    </cfRule>
  </conditionalFormatting>
  <conditionalFormatting sqref="I105">
    <cfRule type="expression" dxfId="606" priority="76" stopIfTrue="1">
      <formula>MAX(I103:I107)=I105</formula>
    </cfRule>
  </conditionalFormatting>
  <conditionalFormatting sqref="I106">
    <cfRule type="expression" dxfId="605" priority="77" stopIfTrue="1">
      <formula>MAX(I103:I107)=I106</formula>
    </cfRule>
  </conditionalFormatting>
  <conditionalFormatting sqref="I107">
    <cfRule type="expression" dxfId="604" priority="78" stopIfTrue="1">
      <formula>MAX(I103:I107)=I107</formula>
    </cfRule>
  </conditionalFormatting>
  <conditionalFormatting sqref="J103:J107">
    <cfRule type="cellIs" dxfId="603" priority="73" operator="equal">
      <formula>"NO CUMPLE"</formula>
    </cfRule>
  </conditionalFormatting>
  <conditionalFormatting sqref="G95:G100">
    <cfRule type="cellIs" dxfId="602" priority="72" operator="greaterThanOrEqual">
      <formula>$G$13</formula>
    </cfRule>
  </conditionalFormatting>
  <conditionalFormatting sqref="J96:J100">
    <cfRule type="cellIs" dxfId="601" priority="71" operator="greaterThanOrEqual">
      <formula>$G$12</formula>
    </cfRule>
  </conditionalFormatting>
  <conditionalFormatting sqref="G92:G93">
    <cfRule type="cellIs" dxfId="600" priority="70" operator="greaterThanOrEqual">
      <formula>$G$13</formula>
    </cfRule>
  </conditionalFormatting>
  <conditionalFormatting sqref="G94">
    <cfRule type="cellIs" dxfId="599" priority="69" operator="greaterThanOrEqual">
      <formula>$G$13</formula>
    </cfRule>
  </conditionalFormatting>
  <conditionalFormatting sqref="J92:J95">
    <cfRule type="cellIs" dxfId="598" priority="68" operator="lessThan">
      <formula>$G$12</formula>
    </cfRule>
  </conditionalFormatting>
  <conditionalFormatting sqref="I126">
    <cfRule type="expression" dxfId="597" priority="63" stopIfTrue="1">
      <formula>MAX(I126:I130)=I126</formula>
    </cfRule>
  </conditionalFormatting>
  <conditionalFormatting sqref="I127">
    <cfRule type="expression" dxfId="596" priority="64" stopIfTrue="1">
      <formula>MAX(I126:I130)=I127</formula>
    </cfRule>
  </conditionalFormatting>
  <conditionalFormatting sqref="I128">
    <cfRule type="expression" dxfId="595" priority="65" stopIfTrue="1">
      <formula>MAX(I126:I130)=I128</formula>
    </cfRule>
  </conditionalFormatting>
  <conditionalFormatting sqref="I129">
    <cfRule type="expression" dxfId="594" priority="66" stopIfTrue="1">
      <formula>MAX(I126:I130)=I129</formula>
    </cfRule>
  </conditionalFormatting>
  <conditionalFormatting sqref="I130">
    <cfRule type="expression" dxfId="593" priority="67" stopIfTrue="1">
      <formula>MAX(I126:I130)=I130</formula>
    </cfRule>
  </conditionalFormatting>
  <conditionalFormatting sqref="J126:J130">
    <cfRule type="cellIs" dxfId="592" priority="62" operator="equal">
      <formula>"NO CUMPLE"</formula>
    </cfRule>
  </conditionalFormatting>
  <conditionalFormatting sqref="G118:G123">
    <cfRule type="cellIs" dxfId="591" priority="61" operator="greaterThanOrEqual">
      <formula>$G$13</formula>
    </cfRule>
  </conditionalFormatting>
  <conditionalFormatting sqref="J119:J123">
    <cfRule type="cellIs" dxfId="590" priority="60" operator="greaterThanOrEqual">
      <formula>$G$12</formula>
    </cfRule>
  </conditionalFormatting>
  <conditionalFormatting sqref="G115:G116">
    <cfRule type="cellIs" dxfId="589" priority="59" operator="greaterThanOrEqual">
      <formula>$G$13</formula>
    </cfRule>
  </conditionalFormatting>
  <conditionalFormatting sqref="G117">
    <cfRule type="cellIs" dxfId="588" priority="58" operator="greaterThanOrEqual">
      <formula>$G$13</formula>
    </cfRule>
  </conditionalFormatting>
  <conditionalFormatting sqref="J115:J118">
    <cfRule type="cellIs" dxfId="587" priority="57" operator="lessThan">
      <formula>$G$12</formula>
    </cfRule>
  </conditionalFormatting>
  <conditionalFormatting sqref="I150">
    <cfRule type="expression" dxfId="586" priority="52" stopIfTrue="1">
      <formula>MAX(I150:I154)=I150</formula>
    </cfRule>
  </conditionalFormatting>
  <conditionalFormatting sqref="I151">
    <cfRule type="expression" dxfId="585" priority="53" stopIfTrue="1">
      <formula>MAX(I150:I154)=I151</formula>
    </cfRule>
  </conditionalFormatting>
  <conditionalFormatting sqref="I152">
    <cfRule type="expression" dxfId="584" priority="54" stopIfTrue="1">
      <formula>MAX(I150:I154)=I152</formula>
    </cfRule>
  </conditionalFormatting>
  <conditionalFormatting sqref="I153">
    <cfRule type="expression" dxfId="583" priority="55" stopIfTrue="1">
      <formula>MAX(I150:I154)=I153</formula>
    </cfRule>
  </conditionalFormatting>
  <conditionalFormatting sqref="I154">
    <cfRule type="expression" dxfId="582" priority="56" stopIfTrue="1">
      <formula>MAX(I150:I154)=I154</formula>
    </cfRule>
  </conditionalFormatting>
  <conditionalFormatting sqref="J150:J154">
    <cfRule type="cellIs" dxfId="581" priority="51" operator="equal">
      <formula>"NO CUMPLE"</formula>
    </cfRule>
  </conditionalFormatting>
  <conditionalFormatting sqref="G142:G147">
    <cfRule type="cellIs" dxfId="580" priority="50" operator="greaterThanOrEqual">
      <formula>$G$13</formula>
    </cfRule>
  </conditionalFormatting>
  <conditionalFormatting sqref="J143:J147">
    <cfRule type="cellIs" dxfId="579" priority="49" operator="greaterThanOrEqual">
      <formula>$G$12</formula>
    </cfRule>
  </conditionalFormatting>
  <conditionalFormatting sqref="G139:G140">
    <cfRule type="cellIs" dxfId="578" priority="48" operator="greaterThanOrEqual">
      <formula>$G$13</formula>
    </cfRule>
  </conditionalFormatting>
  <conditionalFormatting sqref="G141">
    <cfRule type="cellIs" dxfId="577" priority="47" operator="greaterThanOrEqual">
      <formula>$G$13</formula>
    </cfRule>
  </conditionalFormatting>
  <conditionalFormatting sqref="J139:J142">
    <cfRule type="cellIs" dxfId="576" priority="46" operator="lessThan">
      <formula>$G$12</formula>
    </cfRule>
  </conditionalFormatting>
  <conditionalFormatting sqref="I173">
    <cfRule type="expression" dxfId="575" priority="41" stopIfTrue="1">
      <formula>MAX(I173:I177)=I173</formula>
    </cfRule>
  </conditionalFormatting>
  <conditionalFormatting sqref="I174">
    <cfRule type="expression" dxfId="574" priority="42" stopIfTrue="1">
      <formula>MAX(I173:I177)=I174</formula>
    </cfRule>
  </conditionalFormatting>
  <conditionalFormatting sqref="I175">
    <cfRule type="expression" dxfId="573" priority="43" stopIfTrue="1">
      <formula>MAX(I173:I177)=I175</formula>
    </cfRule>
  </conditionalFormatting>
  <conditionalFormatting sqref="I176">
    <cfRule type="expression" dxfId="572" priority="44" stopIfTrue="1">
      <formula>MAX(I173:I177)=I176</formula>
    </cfRule>
  </conditionalFormatting>
  <conditionalFormatting sqref="I177">
    <cfRule type="expression" dxfId="571" priority="45" stopIfTrue="1">
      <formula>MAX(I173:I177)=I177</formula>
    </cfRule>
  </conditionalFormatting>
  <conditionalFormatting sqref="J173:J177">
    <cfRule type="cellIs" dxfId="570" priority="40" operator="equal">
      <formula>"NO CUMPLE"</formula>
    </cfRule>
  </conditionalFormatting>
  <conditionalFormatting sqref="G165:G170">
    <cfRule type="cellIs" dxfId="569" priority="39" operator="greaterThanOrEqual">
      <formula>$G$13</formula>
    </cfRule>
  </conditionalFormatting>
  <conditionalFormatting sqref="J166:J170">
    <cfRule type="cellIs" dxfId="568" priority="38" operator="greaterThanOrEqual">
      <formula>$G$12</formula>
    </cfRule>
  </conditionalFormatting>
  <conditionalFormatting sqref="G162:G164">
    <cfRule type="cellIs" dxfId="567" priority="37" operator="greaterThanOrEqual">
      <formula>$G$13</formula>
    </cfRule>
  </conditionalFormatting>
  <conditionalFormatting sqref="J162:J165">
    <cfRule type="cellIs" dxfId="566" priority="35" operator="lessThan">
      <formula>$G$12</formula>
    </cfRule>
  </conditionalFormatting>
  <conditionalFormatting sqref="I196">
    <cfRule type="expression" dxfId="565" priority="28" stopIfTrue="1">
      <formula>MAX(I196:I200)=I196</formula>
    </cfRule>
  </conditionalFormatting>
  <conditionalFormatting sqref="I197">
    <cfRule type="expression" dxfId="564" priority="29" stopIfTrue="1">
      <formula>MAX(I196:I200)=I197</formula>
    </cfRule>
  </conditionalFormatting>
  <conditionalFormatting sqref="I198">
    <cfRule type="expression" dxfId="563" priority="30" stopIfTrue="1">
      <formula>MAX(I196:I200)=I198</formula>
    </cfRule>
  </conditionalFormatting>
  <conditionalFormatting sqref="I199">
    <cfRule type="expression" dxfId="562" priority="31" stopIfTrue="1">
      <formula>MAX(I196:I200)=I199</formula>
    </cfRule>
  </conditionalFormatting>
  <conditionalFormatting sqref="I200">
    <cfRule type="expression" dxfId="561" priority="32" stopIfTrue="1">
      <formula>MAX(I196:I200)=I200</formula>
    </cfRule>
  </conditionalFormatting>
  <conditionalFormatting sqref="J196:J200">
    <cfRule type="cellIs" dxfId="560" priority="27" operator="equal">
      <formula>"NO CUMPLE"</formula>
    </cfRule>
  </conditionalFormatting>
  <conditionalFormatting sqref="G188:G193">
    <cfRule type="cellIs" dxfId="559" priority="26" operator="greaterThanOrEqual">
      <formula>$G$13</formula>
    </cfRule>
  </conditionalFormatting>
  <conditionalFormatting sqref="G185:G186">
    <cfRule type="cellIs" dxfId="558" priority="24" operator="greaterThanOrEqual">
      <formula>$G$13</formula>
    </cfRule>
  </conditionalFormatting>
  <conditionalFormatting sqref="J185:J193">
    <cfRule type="cellIs" dxfId="557" priority="23" operator="lessThan">
      <formula>$G$12</formula>
    </cfRule>
  </conditionalFormatting>
  <conditionalFormatting sqref="G187">
    <cfRule type="cellIs" dxfId="556" priority="22" operator="greaterThanOrEqual">
      <formula>$G$13</formula>
    </cfRule>
  </conditionalFormatting>
  <conditionalFormatting sqref="I219">
    <cfRule type="expression" dxfId="555" priority="17" stopIfTrue="1">
      <formula>MAX(I219:I223)=I219</formula>
    </cfRule>
  </conditionalFormatting>
  <conditionalFormatting sqref="I220">
    <cfRule type="expression" dxfId="554" priority="18" stopIfTrue="1">
      <formula>MAX(I219:I223)=I220</formula>
    </cfRule>
  </conditionalFormatting>
  <conditionalFormatting sqref="I221">
    <cfRule type="expression" dxfId="553" priority="19" stopIfTrue="1">
      <formula>MAX(I219:I223)=I221</formula>
    </cfRule>
  </conditionalFormatting>
  <conditionalFormatting sqref="I222">
    <cfRule type="expression" dxfId="552" priority="20" stopIfTrue="1">
      <formula>MAX(I219:I223)=I222</formula>
    </cfRule>
  </conditionalFormatting>
  <conditionalFormatting sqref="I223">
    <cfRule type="expression" dxfId="551" priority="21" stopIfTrue="1">
      <formula>MAX(I219:I223)=I223</formula>
    </cfRule>
  </conditionalFormatting>
  <conditionalFormatting sqref="J219:J223">
    <cfRule type="cellIs" dxfId="550" priority="16" operator="equal">
      <formula>"NO CUMPLE"</formula>
    </cfRule>
  </conditionalFormatting>
  <conditionalFormatting sqref="G211:G216">
    <cfRule type="cellIs" dxfId="549" priority="15" operator="greaterThanOrEqual">
      <formula>$G$13</formula>
    </cfRule>
  </conditionalFormatting>
  <conditionalFormatting sqref="G208:G209">
    <cfRule type="cellIs" dxfId="548" priority="14" operator="greaterThanOrEqual">
      <formula>$G$13</formula>
    </cfRule>
  </conditionalFormatting>
  <conditionalFormatting sqref="J208:J216">
    <cfRule type="cellIs" dxfId="547" priority="13" operator="lessThan">
      <formula>$G$12</formula>
    </cfRule>
  </conditionalFormatting>
  <conditionalFormatting sqref="G210">
    <cfRule type="cellIs" dxfId="546" priority="12" operator="greaterThanOrEqual">
      <formula>$G$13</formula>
    </cfRule>
  </conditionalFormatting>
  <conditionalFormatting sqref="I242">
    <cfRule type="expression" dxfId="545" priority="7" stopIfTrue="1">
      <formula>MAX(I242:I246)=I242</formula>
    </cfRule>
  </conditionalFormatting>
  <conditionalFormatting sqref="I243">
    <cfRule type="expression" dxfId="544" priority="8" stopIfTrue="1">
      <formula>MAX(I242:I246)=I243</formula>
    </cfRule>
  </conditionalFormatting>
  <conditionalFormatting sqref="I244">
    <cfRule type="expression" dxfId="543" priority="9" stopIfTrue="1">
      <formula>MAX(I242:I246)=I244</formula>
    </cfRule>
  </conditionalFormatting>
  <conditionalFormatting sqref="I245">
    <cfRule type="expression" dxfId="542" priority="10" stopIfTrue="1">
      <formula>MAX(I242:I246)=I245</formula>
    </cfRule>
  </conditionalFormatting>
  <conditionalFormatting sqref="I246">
    <cfRule type="expression" dxfId="541" priority="11" stopIfTrue="1">
      <formula>MAX(I242:I246)=I246</formula>
    </cfRule>
  </conditionalFormatting>
  <conditionalFormatting sqref="J242:J246">
    <cfRule type="cellIs" dxfId="540" priority="6" operator="equal">
      <formula>"NO CUMPLE"</formula>
    </cfRule>
  </conditionalFormatting>
  <conditionalFormatting sqref="G234:G239">
    <cfRule type="cellIs" dxfId="539" priority="5" operator="greaterThanOrEqual">
      <formula>$G$13</formula>
    </cfRule>
  </conditionalFormatting>
  <conditionalFormatting sqref="G231:G232">
    <cfRule type="cellIs" dxfId="538" priority="4" operator="greaterThanOrEqual">
      <formula>$G$13</formula>
    </cfRule>
  </conditionalFormatting>
  <conditionalFormatting sqref="J231:J239">
    <cfRule type="cellIs" dxfId="537" priority="3" operator="lessThan">
      <formula>$G$12</formula>
    </cfRule>
  </conditionalFormatting>
  <conditionalFormatting sqref="G233">
    <cfRule type="cellIs" dxfId="536" priority="2" operator="greaterThanOrEqual">
      <formula>$G$13</formula>
    </cfRule>
  </conditionalFormatting>
  <dataValidations count="10">
    <dataValidation type="list" allowBlank="1" showInputMessage="1" showErrorMessage="1" sqref="C22:C31" xr:uid="{00000000-0002-0000-0300-000000000000}">
      <formula1>$G$34:$G$38</formula1>
    </dataValidation>
    <dataValidation type="list" allowBlank="1" showInputMessage="1" showErrorMessage="1" sqref="C69:C77" xr:uid="{00000000-0002-0000-0300-000001000000}">
      <formula1>$G$80:$G$84</formula1>
    </dataValidation>
    <dataValidation type="list" allowBlank="1" showInputMessage="1" showErrorMessage="1" sqref="C46:C54" xr:uid="{00000000-0002-0000-0300-000002000000}">
      <formula1>$G$57:$G$61</formula1>
    </dataValidation>
    <dataValidation type="list" allowBlank="1" showInputMessage="1" showErrorMessage="1" sqref="C92:C100 C116:C123" xr:uid="{00000000-0002-0000-0300-000003000000}">
      <formula1>$G$103:$G$104</formula1>
    </dataValidation>
    <dataValidation type="list" allowBlank="1" showInputMessage="1" showErrorMessage="1" sqref="C115" xr:uid="{00000000-0002-0000-0300-000004000000}">
      <formula1>$G$126:$G$130</formula1>
    </dataValidation>
    <dataValidation type="list" allowBlank="1" showInputMessage="1" showErrorMessage="1" sqref="C139:C147 C166:C170" xr:uid="{2A296E6E-28D7-4F37-B69C-31C3556A268D}">
      <formula1>$G$150:$G$154</formula1>
    </dataValidation>
    <dataValidation type="list" allowBlank="1" showInputMessage="1" showErrorMessage="1" sqref="C185:C193" xr:uid="{FDFE89F3-2EFB-4929-AC31-B5B36C48CC5B}">
      <formula1>$G$196:$G$200</formula1>
    </dataValidation>
    <dataValidation type="list" allowBlank="1" showInputMessage="1" showErrorMessage="1" sqref="C208:C216" xr:uid="{1F331466-A857-4BC1-9D67-752AD3C2624A}">
      <formula1>$G$219:$G$223</formula1>
    </dataValidation>
    <dataValidation type="list" allowBlank="1" showInputMessage="1" showErrorMessage="1" sqref="C231:C239" xr:uid="{036F0D6A-14ED-431B-8BC7-2D14EAB03BA2}">
      <formula1>$G$242:$G$246</formula1>
    </dataValidation>
    <dataValidation type="list" allowBlank="1" showInputMessage="1" showErrorMessage="1" sqref="C162:C165" xr:uid="{49D0D6D8-55A9-490D-87B0-70769BCD2EC1}">
      <formula1>$G$173:$G$177</formula1>
    </dataValidation>
  </dataValidations>
  <printOptions horizontalCentered="1"/>
  <pageMargins left="0.39370078740157483" right="0.39370078740157483" top="0.39370078740157483" bottom="0.59055118110236227" header="0.19685039370078741" footer="0.39370078740157483"/>
  <pageSetup scale="60" orientation="landscape" r:id="rId1"/>
  <headerFooter alignWithMargins="0">
    <oddHeader>&amp;C&amp;"Verdana,Normal"&amp;8&amp;P de &amp;N</oddHeader>
    <oddFooter>&amp;L&amp;"Verdana,Normal"&amp;8Ing. Angélica González&amp;C&amp;F&amp;R&amp;A</oddFooter>
  </headerFooter>
  <rowBreaks count="2" manualBreakCount="2">
    <brk id="86" max="10" man="1"/>
    <brk id="179" max="10" man="1"/>
  </rowBreaks>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D592"/>
  <sheetViews>
    <sheetView showGridLines="0" showWhiteSpace="0" view="pageBreakPreview" topLeftCell="A37" zoomScaleNormal="115" zoomScaleSheetLayoutView="100" workbookViewId="0">
      <selection activeCell="K23" sqref="K23"/>
    </sheetView>
  </sheetViews>
  <sheetFormatPr baseColWidth="10" defaultRowHeight="12.75"/>
  <cols>
    <col min="1" max="1" width="6.85546875" style="95" customWidth="1"/>
    <col min="2" max="2" width="51.5703125" style="95" customWidth="1"/>
    <col min="3" max="3" width="2.28515625" style="95" customWidth="1"/>
    <col min="4" max="4" width="3" style="95" customWidth="1"/>
    <col min="5" max="5" width="12.42578125" style="95" customWidth="1"/>
    <col min="6" max="6" width="24.28515625" style="95" customWidth="1"/>
    <col min="7" max="7" width="6.85546875" style="95" customWidth="1"/>
    <col min="8" max="8" width="51.5703125" style="95" customWidth="1"/>
    <col min="9" max="9" width="2.28515625" style="95" customWidth="1"/>
    <col min="10" max="10" width="3.7109375" style="95" customWidth="1"/>
    <col min="11" max="11" width="13.140625" style="95" customWidth="1"/>
    <col min="12" max="12" width="28.28515625" style="95" customWidth="1"/>
    <col min="13" max="13" width="6.85546875" style="95" customWidth="1"/>
    <col min="14" max="14" width="51.5703125" style="95" customWidth="1"/>
    <col min="15" max="15" width="2.7109375" style="95" customWidth="1"/>
    <col min="16" max="16" width="3.7109375" style="95" customWidth="1"/>
    <col min="17" max="17" width="13.140625" style="95" customWidth="1"/>
    <col min="18" max="18" width="28.28515625" style="95" customWidth="1"/>
    <col min="19" max="19" width="6.85546875" style="95" customWidth="1"/>
    <col min="20" max="20" width="51.5703125" style="95" customWidth="1"/>
    <col min="21" max="21" width="2.7109375" style="95" customWidth="1"/>
    <col min="22" max="22" width="3.7109375" style="95" customWidth="1"/>
    <col min="23" max="23" width="13.140625" style="95" customWidth="1"/>
    <col min="24" max="24" width="28.28515625" style="95" customWidth="1"/>
    <col min="25" max="25" width="6.85546875" style="95" customWidth="1"/>
    <col min="26" max="26" width="51.5703125" style="95" customWidth="1"/>
    <col min="27" max="27" width="2.7109375" style="95" customWidth="1"/>
    <col min="28" max="28" width="3.7109375" style="95" customWidth="1"/>
    <col min="29" max="29" width="13.140625" style="95" customWidth="1"/>
    <col min="30" max="30" width="28.28515625" style="95" customWidth="1"/>
    <col min="31" max="168" width="11" style="95" customWidth="1"/>
    <col min="169" max="204" width="11.42578125" style="95"/>
    <col min="205" max="205" width="6.85546875" style="95" customWidth="1"/>
    <col min="206" max="206" width="51.5703125" style="95" customWidth="1"/>
    <col min="207" max="207" width="2.28515625" style="95" customWidth="1"/>
    <col min="208" max="208" width="3" style="95" customWidth="1"/>
    <col min="209" max="209" width="12.42578125" style="95" customWidth="1"/>
    <col min="210" max="210" width="24.28515625" style="95" customWidth="1"/>
    <col min="211" max="211" width="2.28515625" style="95" customWidth="1"/>
    <col min="212" max="212" width="3.7109375" style="95" customWidth="1"/>
    <col min="213" max="213" width="13.140625" style="95" customWidth="1"/>
    <col min="214" max="214" width="28.28515625" style="95" customWidth="1"/>
    <col min="215" max="215" width="2.28515625" style="95" customWidth="1"/>
    <col min="216" max="216" width="3.7109375" style="95" customWidth="1"/>
    <col min="217" max="217" width="13.140625" style="95" customWidth="1"/>
    <col min="218" max="218" width="28.28515625" style="95" customWidth="1"/>
    <col min="219" max="219" width="2.28515625" style="95" customWidth="1"/>
    <col min="220" max="220" width="3.7109375" style="95" customWidth="1"/>
    <col min="221" max="221" width="13.140625" style="95" customWidth="1"/>
    <col min="222" max="222" width="28.28515625" style="95" customWidth="1"/>
    <col min="223" max="223" width="2.28515625" style="95" customWidth="1"/>
    <col min="224" max="224" width="3.7109375" style="95" customWidth="1"/>
    <col min="225" max="225" width="13.140625" style="95" customWidth="1"/>
    <col min="226" max="226" width="28.28515625" style="95" customWidth="1"/>
    <col min="227" max="227" width="2.28515625" style="95" customWidth="1"/>
    <col min="228" max="228" width="3.7109375" style="95" customWidth="1"/>
    <col min="229" max="229" width="13.140625" style="95" customWidth="1"/>
    <col min="230" max="230" width="28.28515625" style="95" customWidth="1"/>
    <col min="231" max="231" width="2.28515625" style="95" customWidth="1"/>
    <col min="232" max="232" width="3.7109375" style="95" customWidth="1"/>
    <col min="233" max="233" width="13.140625" style="95" customWidth="1"/>
    <col min="234" max="234" width="28.28515625" style="95" customWidth="1"/>
    <col min="235" max="235" width="2.28515625" style="95" customWidth="1"/>
    <col min="236" max="236" width="3.7109375" style="95" customWidth="1"/>
    <col min="237" max="237" width="13.140625" style="95" customWidth="1"/>
    <col min="238" max="238" width="28.28515625" style="95" customWidth="1"/>
    <col min="239" max="286" width="0" style="95" hidden="1" customWidth="1"/>
    <col min="287" max="424" width="11" style="95" customWidth="1"/>
    <col min="425" max="460" width="11.42578125" style="95"/>
    <col min="461" max="461" width="6.85546875" style="95" customWidth="1"/>
    <col min="462" max="462" width="51.5703125" style="95" customWidth="1"/>
    <col min="463" max="463" width="2.28515625" style="95" customWidth="1"/>
    <col min="464" max="464" width="3" style="95" customWidth="1"/>
    <col min="465" max="465" width="12.42578125" style="95" customWidth="1"/>
    <col min="466" max="466" width="24.28515625" style="95" customWidth="1"/>
    <col min="467" max="467" width="2.28515625" style="95" customWidth="1"/>
    <col min="468" max="468" width="3.7109375" style="95" customWidth="1"/>
    <col min="469" max="469" width="13.140625" style="95" customWidth="1"/>
    <col min="470" max="470" width="28.28515625" style="95" customWidth="1"/>
    <col min="471" max="471" width="2.28515625" style="95" customWidth="1"/>
    <col min="472" max="472" width="3.7109375" style="95" customWidth="1"/>
    <col min="473" max="473" width="13.140625" style="95" customWidth="1"/>
    <col min="474" max="474" width="28.28515625" style="95" customWidth="1"/>
    <col min="475" max="475" width="2.28515625" style="95" customWidth="1"/>
    <col min="476" max="476" width="3.7109375" style="95" customWidth="1"/>
    <col min="477" max="477" width="13.140625" style="95" customWidth="1"/>
    <col min="478" max="478" width="28.28515625" style="95" customWidth="1"/>
    <col min="479" max="479" width="2.28515625" style="95" customWidth="1"/>
    <col min="480" max="480" width="3.7109375" style="95" customWidth="1"/>
    <col min="481" max="481" width="13.140625" style="95" customWidth="1"/>
    <col min="482" max="482" width="28.28515625" style="95" customWidth="1"/>
    <col min="483" max="483" width="2.28515625" style="95" customWidth="1"/>
    <col min="484" max="484" width="3.7109375" style="95" customWidth="1"/>
    <col min="485" max="485" width="13.140625" style="95" customWidth="1"/>
    <col min="486" max="486" width="28.28515625" style="95" customWidth="1"/>
    <col min="487" max="487" width="2.28515625" style="95" customWidth="1"/>
    <col min="488" max="488" width="3.7109375" style="95" customWidth="1"/>
    <col min="489" max="489" width="13.140625" style="95" customWidth="1"/>
    <col min="490" max="490" width="28.28515625" style="95" customWidth="1"/>
    <col min="491" max="491" width="2.28515625" style="95" customWidth="1"/>
    <col min="492" max="492" width="3.7109375" style="95" customWidth="1"/>
    <col min="493" max="493" width="13.140625" style="95" customWidth="1"/>
    <col min="494" max="494" width="28.28515625" style="95" customWidth="1"/>
    <col min="495" max="542" width="0" style="95" hidden="1" customWidth="1"/>
    <col min="543" max="680" width="11" style="95" customWidth="1"/>
    <col min="681" max="716" width="11.42578125" style="95"/>
    <col min="717" max="717" width="6.85546875" style="95" customWidth="1"/>
    <col min="718" max="718" width="51.5703125" style="95" customWidth="1"/>
    <col min="719" max="719" width="2.28515625" style="95" customWidth="1"/>
    <col min="720" max="720" width="3" style="95" customWidth="1"/>
    <col min="721" max="721" width="12.42578125" style="95" customWidth="1"/>
    <col min="722" max="722" width="24.28515625" style="95" customWidth="1"/>
    <col min="723" max="723" width="2.28515625" style="95" customWidth="1"/>
    <col min="724" max="724" width="3.7109375" style="95" customWidth="1"/>
    <col min="725" max="725" width="13.140625" style="95" customWidth="1"/>
    <col min="726" max="726" width="28.28515625" style="95" customWidth="1"/>
    <col min="727" max="727" width="2.28515625" style="95" customWidth="1"/>
    <col min="728" max="728" width="3.7109375" style="95" customWidth="1"/>
    <col min="729" max="729" width="13.140625" style="95" customWidth="1"/>
    <col min="730" max="730" width="28.28515625" style="95" customWidth="1"/>
    <col min="731" max="731" width="2.28515625" style="95" customWidth="1"/>
    <col min="732" max="732" width="3.7109375" style="95" customWidth="1"/>
    <col min="733" max="733" width="13.140625" style="95" customWidth="1"/>
    <col min="734" max="734" width="28.28515625" style="95" customWidth="1"/>
    <col min="735" max="735" width="2.28515625" style="95" customWidth="1"/>
    <col min="736" max="736" width="3.7109375" style="95" customWidth="1"/>
    <col min="737" max="737" width="13.140625" style="95" customWidth="1"/>
    <col min="738" max="738" width="28.28515625" style="95" customWidth="1"/>
    <col min="739" max="739" width="2.28515625" style="95" customWidth="1"/>
    <col min="740" max="740" width="3.7109375" style="95" customWidth="1"/>
    <col min="741" max="741" width="13.140625" style="95" customWidth="1"/>
    <col min="742" max="742" width="28.28515625" style="95" customWidth="1"/>
    <col min="743" max="743" width="2.28515625" style="95" customWidth="1"/>
    <col min="744" max="744" width="3.7109375" style="95" customWidth="1"/>
    <col min="745" max="745" width="13.140625" style="95" customWidth="1"/>
    <col min="746" max="746" width="28.28515625" style="95" customWidth="1"/>
    <col min="747" max="747" width="2.28515625" style="95" customWidth="1"/>
    <col min="748" max="748" width="3.7109375" style="95" customWidth="1"/>
    <col min="749" max="749" width="13.140625" style="95" customWidth="1"/>
    <col min="750" max="750" width="28.28515625" style="95" customWidth="1"/>
    <col min="751" max="798" width="0" style="95" hidden="1" customWidth="1"/>
    <col min="799" max="936" width="11" style="95" customWidth="1"/>
    <col min="937" max="972" width="11.42578125" style="95"/>
    <col min="973" max="973" width="6.85546875" style="95" customWidth="1"/>
    <col min="974" max="974" width="51.5703125" style="95" customWidth="1"/>
    <col min="975" max="975" width="2.28515625" style="95" customWidth="1"/>
    <col min="976" max="976" width="3" style="95" customWidth="1"/>
    <col min="977" max="977" width="12.42578125" style="95" customWidth="1"/>
    <col min="978" max="978" width="24.28515625" style="95" customWidth="1"/>
    <col min="979" max="979" width="2.28515625" style="95" customWidth="1"/>
    <col min="980" max="980" width="3.7109375" style="95" customWidth="1"/>
    <col min="981" max="981" width="13.140625" style="95" customWidth="1"/>
    <col min="982" max="982" width="28.28515625" style="95" customWidth="1"/>
    <col min="983" max="983" width="2.28515625" style="95" customWidth="1"/>
    <col min="984" max="984" width="3.7109375" style="95" customWidth="1"/>
    <col min="985" max="985" width="13.140625" style="95" customWidth="1"/>
    <col min="986" max="986" width="28.28515625" style="95" customWidth="1"/>
    <col min="987" max="987" width="2.28515625" style="95" customWidth="1"/>
    <col min="988" max="988" width="3.7109375" style="95" customWidth="1"/>
    <col min="989" max="989" width="13.140625" style="95" customWidth="1"/>
    <col min="990" max="990" width="28.28515625" style="95" customWidth="1"/>
    <col min="991" max="991" width="2.28515625" style="95" customWidth="1"/>
    <col min="992" max="992" width="3.7109375" style="95" customWidth="1"/>
    <col min="993" max="993" width="13.140625" style="95" customWidth="1"/>
    <col min="994" max="994" width="28.28515625" style="95" customWidth="1"/>
    <col min="995" max="995" width="2.28515625" style="95" customWidth="1"/>
    <col min="996" max="996" width="3.7109375" style="95" customWidth="1"/>
    <col min="997" max="997" width="13.140625" style="95" customWidth="1"/>
    <col min="998" max="998" width="28.28515625" style="95" customWidth="1"/>
    <col min="999" max="999" width="2.28515625" style="95" customWidth="1"/>
    <col min="1000" max="1000" width="3.7109375" style="95" customWidth="1"/>
    <col min="1001" max="1001" width="13.140625" style="95" customWidth="1"/>
    <col min="1002" max="1002" width="28.28515625" style="95" customWidth="1"/>
    <col min="1003" max="1003" width="2.28515625" style="95" customWidth="1"/>
    <col min="1004" max="1004" width="3.7109375" style="95" customWidth="1"/>
    <col min="1005" max="1005" width="13.140625" style="95" customWidth="1"/>
    <col min="1006" max="1006" width="28.28515625" style="95" customWidth="1"/>
    <col min="1007" max="1054" width="0" style="95" hidden="1" customWidth="1"/>
    <col min="1055" max="1192" width="11" style="95" customWidth="1"/>
    <col min="1193" max="1228" width="11.42578125" style="95"/>
    <col min="1229" max="1229" width="6.85546875" style="95" customWidth="1"/>
    <col min="1230" max="1230" width="51.5703125" style="95" customWidth="1"/>
    <col min="1231" max="1231" width="2.28515625" style="95" customWidth="1"/>
    <col min="1232" max="1232" width="3" style="95" customWidth="1"/>
    <col min="1233" max="1233" width="12.42578125" style="95" customWidth="1"/>
    <col min="1234" max="1234" width="24.28515625" style="95" customWidth="1"/>
    <col min="1235" max="1235" width="2.28515625" style="95" customWidth="1"/>
    <col min="1236" max="1236" width="3.7109375" style="95" customWidth="1"/>
    <col min="1237" max="1237" width="13.140625" style="95" customWidth="1"/>
    <col min="1238" max="1238" width="28.28515625" style="95" customWidth="1"/>
    <col min="1239" max="1239" width="2.28515625" style="95" customWidth="1"/>
    <col min="1240" max="1240" width="3.7109375" style="95" customWidth="1"/>
    <col min="1241" max="1241" width="13.140625" style="95" customWidth="1"/>
    <col min="1242" max="1242" width="28.28515625" style="95" customWidth="1"/>
    <col min="1243" max="1243" width="2.28515625" style="95" customWidth="1"/>
    <col min="1244" max="1244" width="3.7109375" style="95" customWidth="1"/>
    <col min="1245" max="1245" width="13.140625" style="95" customWidth="1"/>
    <col min="1246" max="1246" width="28.28515625" style="95" customWidth="1"/>
    <col min="1247" max="1247" width="2.28515625" style="95" customWidth="1"/>
    <col min="1248" max="1248" width="3.7109375" style="95" customWidth="1"/>
    <col min="1249" max="1249" width="13.140625" style="95" customWidth="1"/>
    <col min="1250" max="1250" width="28.28515625" style="95" customWidth="1"/>
    <col min="1251" max="1251" width="2.28515625" style="95" customWidth="1"/>
    <col min="1252" max="1252" width="3.7109375" style="95" customWidth="1"/>
    <col min="1253" max="1253" width="13.140625" style="95" customWidth="1"/>
    <col min="1254" max="1254" width="28.28515625" style="95" customWidth="1"/>
    <col min="1255" max="1255" width="2.28515625" style="95" customWidth="1"/>
    <col min="1256" max="1256" width="3.7109375" style="95" customWidth="1"/>
    <col min="1257" max="1257" width="13.140625" style="95" customWidth="1"/>
    <col min="1258" max="1258" width="28.28515625" style="95" customWidth="1"/>
    <col min="1259" max="1259" width="2.28515625" style="95" customWidth="1"/>
    <col min="1260" max="1260" width="3.7109375" style="95" customWidth="1"/>
    <col min="1261" max="1261" width="13.140625" style="95" customWidth="1"/>
    <col min="1262" max="1262" width="28.28515625" style="95" customWidth="1"/>
    <col min="1263" max="1310" width="0" style="95" hidden="1" customWidth="1"/>
    <col min="1311" max="1448" width="11" style="95" customWidth="1"/>
    <col min="1449" max="1484" width="11.42578125" style="95"/>
    <col min="1485" max="1485" width="6.85546875" style="95" customWidth="1"/>
    <col min="1486" max="1486" width="51.5703125" style="95" customWidth="1"/>
    <col min="1487" max="1487" width="2.28515625" style="95" customWidth="1"/>
    <col min="1488" max="1488" width="3" style="95" customWidth="1"/>
    <col min="1489" max="1489" width="12.42578125" style="95" customWidth="1"/>
    <col min="1490" max="1490" width="24.28515625" style="95" customWidth="1"/>
    <col min="1491" max="1491" width="2.28515625" style="95" customWidth="1"/>
    <col min="1492" max="1492" width="3.7109375" style="95" customWidth="1"/>
    <col min="1493" max="1493" width="13.140625" style="95" customWidth="1"/>
    <col min="1494" max="1494" width="28.28515625" style="95" customWidth="1"/>
    <col min="1495" max="1495" width="2.28515625" style="95" customWidth="1"/>
    <col min="1496" max="1496" width="3.7109375" style="95" customWidth="1"/>
    <col min="1497" max="1497" width="13.140625" style="95" customWidth="1"/>
    <col min="1498" max="1498" width="28.28515625" style="95" customWidth="1"/>
    <col min="1499" max="1499" width="2.28515625" style="95" customWidth="1"/>
    <col min="1500" max="1500" width="3.7109375" style="95" customWidth="1"/>
    <col min="1501" max="1501" width="13.140625" style="95" customWidth="1"/>
    <col min="1502" max="1502" width="28.28515625" style="95" customWidth="1"/>
    <col min="1503" max="1503" width="2.28515625" style="95" customWidth="1"/>
    <col min="1504" max="1504" width="3.7109375" style="95" customWidth="1"/>
    <col min="1505" max="1505" width="13.140625" style="95" customWidth="1"/>
    <col min="1506" max="1506" width="28.28515625" style="95" customWidth="1"/>
    <col min="1507" max="1507" width="2.28515625" style="95" customWidth="1"/>
    <col min="1508" max="1508" width="3.7109375" style="95" customWidth="1"/>
    <col min="1509" max="1509" width="13.140625" style="95" customWidth="1"/>
    <col min="1510" max="1510" width="28.28515625" style="95" customWidth="1"/>
    <col min="1511" max="1511" width="2.28515625" style="95" customWidth="1"/>
    <col min="1512" max="1512" width="3.7109375" style="95" customWidth="1"/>
    <col min="1513" max="1513" width="13.140625" style="95" customWidth="1"/>
    <col min="1514" max="1514" width="28.28515625" style="95" customWidth="1"/>
    <col min="1515" max="1515" width="2.28515625" style="95" customWidth="1"/>
    <col min="1516" max="1516" width="3.7109375" style="95" customWidth="1"/>
    <col min="1517" max="1517" width="13.140625" style="95" customWidth="1"/>
    <col min="1518" max="1518" width="28.28515625" style="95" customWidth="1"/>
    <col min="1519" max="1566" width="0" style="95" hidden="1" customWidth="1"/>
    <col min="1567" max="1704" width="11" style="95" customWidth="1"/>
    <col min="1705" max="1740" width="11.42578125" style="95"/>
    <col min="1741" max="1741" width="6.85546875" style="95" customWidth="1"/>
    <col min="1742" max="1742" width="51.5703125" style="95" customWidth="1"/>
    <col min="1743" max="1743" width="2.28515625" style="95" customWidth="1"/>
    <col min="1744" max="1744" width="3" style="95" customWidth="1"/>
    <col min="1745" max="1745" width="12.42578125" style="95" customWidth="1"/>
    <col min="1746" max="1746" width="24.28515625" style="95" customWidth="1"/>
    <col min="1747" max="1747" width="2.28515625" style="95" customWidth="1"/>
    <col min="1748" max="1748" width="3.7109375" style="95" customWidth="1"/>
    <col min="1749" max="1749" width="13.140625" style="95" customWidth="1"/>
    <col min="1750" max="1750" width="28.28515625" style="95" customWidth="1"/>
    <col min="1751" max="1751" width="2.28515625" style="95" customWidth="1"/>
    <col min="1752" max="1752" width="3.7109375" style="95" customWidth="1"/>
    <col min="1753" max="1753" width="13.140625" style="95" customWidth="1"/>
    <col min="1754" max="1754" width="28.28515625" style="95" customWidth="1"/>
    <col min="1755" max="1755" width="2.28515625" style="95" customWidth="1"/>
    <col min="1756" max="1756" width="3.7109375" style="95" customWidth="1"/>
    <col min="1757" max="1757" width="13.140625" style="95" customWidth="1"/>
    <col min="1758" max="1758" width="28.28515625" style="95" customWidth="1"/>
    <col min="1759" max="1759" width="2.28515625" style="95" customWidth="1"/>
    <col min="1760" max="1760" width="3.7109375" style="95" customWidth="1"/>
    <col min="1761" max="1761" width="13.140625" style="95" customWidth="1"/>
    <col min="1762" max="1762" width="28.28515625" style="95" customWidth="1"/>
    <col min="1763" max="1763" width="2.28515625" style="95" customWidth="1"/>
    <col min="1764" max="1764" width="3.7109375" style="95" customWidth="1"/>
    <col min="1765" max="1765" width="13.140625" style="95" customWidth="1"/>
    <col min="1766" max="1766" width="28.28515625" style="95" customWidth="1"/>
    <col min="1767" max="1767" width="2.28515625" style="95" customWidth="1"/>
    <col min="1768" max="1768" width="3.7109375" style="95" customWidth="1"/>
    <col min="1769" max="1769" width="13.140625" style="95" customWidth="1"/>
    <col min="1770" max="1770" width="28.28515625" style="95" customWidth="1"/>
    <col min="1771" max="1771" width="2.28515625" style="95" customWidth="1"/>
    <col min="1772" max="1772" width="3.7109375" style="95" customWidth="1"/>
    <col min="1773" max="1773" width="13.140625" style="95" customWidth="1"/>
    <col min="1774" max="1774" width="28.28515625" style="95" customWidth="1"/>
    <col min="1775" max="1822" width="0" style="95" hidden="1" customWidth="1"/>
    <col min="1823" max="1960" width="11" style="95" customWidth="1"/>
    <col min="1961" max="1996" width="11.42578125" style="95"/>
    <col min="1997" max="1997" width="6.85546875" style="95" customWidth="1"/>
    <col min="1998" max="1998" width="51.5703125" style="95" customWidth="1"/>
    <col min="1999" max="1999" width="2.28515625" style="95" customWidth="1"/>
    <col min="2000" max="2000" width="3" style="95" customWidth="1"/>
    <col min="2001" max="2001" width="12.42578125" style="95" customWidth="1"/>
    <col min="2002" max="2002" width="24.28515625" style="95" customWidth="1"/>
    <col min="2003" max="2003" width="2.28515625" style="95" customWidth="1"/>
    <col min="2004" max="2004" width="3.7109375" style="95" customWidth="1"/>
    <col min="2005" max="2005" width="13.140625" style="95" customWidth="1"/>
    <col min="2006" max="2006" width="28.28515625" style="95" customWidth="1"/>
    <col min="2007" max="2007" width="2.28515625" style="95" customWidth="1"/>
    <col min="2008" max="2008" width="3.7109375" style="95" customWidth="1"/>
    <col min="2009" max="2009" width="13.140625" style="95" customWidth="1"/>
    <col min="2010" max="2010" width="28.28515625" style="95" customWidth="1"/>
    <col min="2011" max="2011" width="2.28515625" style="95" customWidth="1"/>
    <col min="2012" max="2012" width="3.7109375" style="95" customWidth="1"/>
    <col min="2013" max="2013" width="13.140625" style="95" customWidth="1"/>
    <col min="2014" max="2014" width="28.28515625" style="95" customWidth="1"/>
    <col min="2015" max="2015" width="2.28515625" style="95" customWidth="1"/>
    <col min="2016" max="2016" width="3.7109375" style="95" customWidth="1"/>
    <col min="2017" max="2017" width="13.140625" style="95" customWidth="1"/>
    <col min="2018" max="2018" width="28.28515625" style="95" customWidth="1"/>
    <col min="2019" max="2019" width="2.28515625" style="95" customWidth="1"/>
    <col min="2020" max="2020" width="3.7109375" style="95" customWidth="1"/>
    <col min="2021" max="2021" width="13.140625" style="95" customWidth="1"/>
    <col min="2022" max="2022" width="28.28515625" style="95" customWidth="1"/>
    <col min="2023" max="2023" width="2.28515625" style="95" customWidth="1"/>
    <col min="2024" max="2024" width="3.7109375" style="95" customWidth="1"/>
    <col min="2025" max="2025" width="13.140625" style="95" customWidth="1"/>
    <col min="2026" max="2026" width="28.28515625" style="95" customWidth="1"/>
    <col min="2027" max="2027" width="2.28515625" style="95" customWidth="1"/>
    <col min="2028" max="2028" width="3.7109375" style="95" customWidth="1"/>
    <col min="2029" max="2029" width="13.140625" style="95" customWidth="1"/>
    <col min="2030" max="2030" width="28.28515625" style="95" customWidth="1"/>
    <col min="2031" max="2078" width="0" style="95" hidden="1" customWidth="1"/>
    <col min="2079" max="2216" width="11" style="95" customWidth="1"/>
    <col min="2217" max="2252" width="11.42578125" style="95"/>
    <col min="2253" max="2253" width="6.85546875" style="95" customWidth="1"/>
    <col min="2254" max="2254" width="51.5703125" style="95" customWidth="1"/>
    <col min="2255" max="2255" width="2.28515625" style="95" customWidth="1"/>
    <col min="2256" max="2256" width="3" style="95" customWidth="1"/>
    <col min="2257" max="2257" width="12.42578125" style="95" customWidth="1"/>
    <col min="2258" max="2258" width="24.28515625" style="95" customWidth="1"/>
    <col min="2259" max="2259" width="2.28515625" style="95" customWidth="1"/>
    <col min="2260" max="2260" width="3.7109375" style="95" customWidth="1"/>
    <col min="2261" max="2261" width="13.140625" style="95" customWidth="1"/>
    <col min="2262" max="2262" width="28.28515625" style="95" customWidth="1"/>
    <col min="2263" max="2263" width="2.28515625" style="95" customWidth="1"/>
    <col min="2264" max="2264" width="3.7109375" style="95" customWidth="1"/>
    <col min="2265" max="2265" width="13.140625" style="95" customWidth="1"/>
    <col min="2266" max="2266" width="28.28515625" style="95" customWidth="1"/>
    <col min="2267" max="2267" width="2.28515625" style="95" customWidth="1"/>
    <col min="2268" max="2268" width="3.7109375" style="95" customWidth="1"/>
    <col min="2269" max="2269" width="13.140625" style="95" customWidth="1"/>
    <col min="2270" max="2270" width="28.28515625" style="95" customWidth="1"/>
    <col min="2271" max="2271" width="2.28515625" style="95" customWidth="1"/>
    <col min="2272" max="2272" width="3.7109375" style="95" customWidth="1"/>
    <col min="2273" max="2273" width="13.140625" style="95" customWidth="1"/>
    <col min="2274" max="2274" width="28.28515625" style="95" customWidth="1"/>
    <col min="2275" max="2275" width="2.28515625" style="95" customWidth="1"/>
    <col min="2276" max="2276" width="3.7109375" style="95" customWidth="1"/>
    <col min="2277" max="2277" width="13.140625" style="95" customWidth="1"/>
    <col min="2278" max="2278" width="28.28515625" style="95" customWidth="1"/>
    <col min="2279" max="2279" width="2.28515625" style="95" customWidth="1"/>
    <col min="2280" max="2280" width="3.7109375" style="95" customWidth="1"/>
    <col min="2281" max="2281" width="13.140625" style="95" customWidth="1"/>
    <col min="2282" max="2282" width="28.28515625" style="95" customWidth="1"/>
    <col min="2283" max="2283" width="2.28515625" style="95" customWidth="1"/>
    <col min="2284" max="2284" width="3.7109375" style="95" customWidth="1"/>
    <col min="2285" max="2285" width="13.140625" style="95" customWidth="1"/>
    <col min="2286" max="2286" width="28.28515625" style="95" customWidth="1"/>
    <col min="2287" max="2334" width="0" style="95" hidden="1" customWidth="1"/>
    <col min="2335" max="2472" width="11" style="95" customWidth="1"/>
    <col min="2473" max="2508" width="11.42578125" style="95"/>
    <col min="2509" max="2509" width="6.85546875" style="95" customWidth="1"/>
    <col min="2510" max="2510" width="51.5703125" style="95" customWidth="1"/>
    <col min="2511" max="2511" width="2.28515625" style="95" customWidth="1"/>
    <col min="2512" max="2512" width="3" style="95" customWidth="1"/>
    <col min="2513" max="2513" width="12.42578125" style="95" customWidth="1"/>
    <col min="2514" max="2514" width="24.28515625" style="95" customWidth="1"/>
    <col min="2515" max="2515" width="2.28515625" style="95" customWidth="1"/>
    <col min="2516" max="2516" width="3.7109375" style="95" customWidth="1"/>
    <col min="2517" max="2517" width="13.140625" style="95" customWidth="1"/>
    <col min="2518" max="2518" width="28.28515625" style="95" customWidth="1"/>
    <col min="2519" max="2519" width="2.28515625" style="95" customWidth="1"/>
    <col min="2520" max="2520" width="3.7109375" style="95" customWidth="1"/>
    <col min="2521" max="2521" width="13.140625" style="95" customWidth="1"/>
    <col min="2522" max="2522" width="28.28515625" style="95" customWidth="1"/>
    <col min="2523" max="2523" width="2.28515625" style="95" customWidth="1"/>
    <col min="2524" max="2524" width="3.7109375" style="95" customWidth="1"/>
    <col min="2525" max="2525" width="13.140625" style="95" customWidth="1"/>
    <col min="2526" max="2526" width="28.28515625" style="95" customWidth="1"/>
    <col min="2527" max="2527" width="2.28515625" style="95" customWidth="1"/>
    <col min="2528" max="2528" width="3.7109375" style="95" customWidth="1"/>
    <col min="2529" max="2529" width="13.140625" style="95" customWidth="1"/>
    <col min="2530" max="2530" width="28.28515625" style="95" customWidth="1"/>
    <col min="2531" max="2531" width="2.28515625" style="95" customWidth="1"/>
    <col min="2532" max="2532" width="3.7109375" style="95" customWidth="1"/>
    <col min="2533" max="2533" width="13.140625" style="95" customWidth="1"/>
    <col min="2534" max="2534" width="28.28515625" style="95" customWidth="1"/>
    <col min="2535" max="2535" width="2.28515625" style="95" customWidth="1"/>
    <col min="2536" max="2536" width="3.7109375" style="95" customWidth="1"/>
    <col min="2537" max="2537" width="13.140625" style="95" customWidth="1"/>
    <col min="2538" max="2538" width="28.28515625" style="95" customWidth="1"/>
    <col min="2539" max="2539" width="2.28515625" style="95" customWidth="1"/>
    <col min="2540" max="2540" width="3.7109375" style="95" customWidth="1"/>
    <col min="2541" max="2541" width="13.140625" style="95" customWidth="1"/>
    <col min="2542" max="2542" width="28.28515625" style="95" customWidth="1"/>
    <col min="2543" max="2590" width="0" style="95" hidden="1" customWidth="1"/>
    <col min="2591" max="2728" width="11" style="95" customWidth="1"/>
    <col min="2729" max="2764" width="11.42578125" style="95"/>
    <col min="2765" max="2765" width="6.85546875" style="95" customWidth="1"/>
    <col min="2766" max="2766" width="51.5703125" style="95" customWidth="1"/>
    <col min="2767" max="2767" width="2.28515625" style="95" customWidth="1"/>
    <col min="2768" max="2768" width="3" style="95" customWidth="1"/>
    <col min="2769" max="2769" width="12.42578125" style="95" customWidth="1"/>
    <col min="2770" max="2770" width="24.28515625" style="95" customWidth="1"/>
    <col min="2771" max="2771" width="2.28515625" style="95" customWidth="1"/>
    <col min="2772" max="2772" width="3.7109375" style="95" customWidth="1"/>
    <col min="2773" max="2773" width="13.140625" style="95" customWidth="1"/>
    <col min="2774" max="2774" width="28.28515625" style="95" customWidth="1"/>
    <col min="2775" max="2775" width="2.28515625" style="95" customWidth="1"/>
    <col min="2776" max="2776" width="3.7109375" style="95" customWidth="1"/>
    <col min="2777" max="2777" width="13.140625" style="95" customWidth="1"/>
    <col min="2778" max="2778" width="28.28515625" style="95" customWidth="1"/>
    <col min="2779" max="2779" width="2.28515625" style="95" customWidth="1"/>
    <col min="2780" max="2780" width="3.7109375" style="95" customWidth="1"/>
    <col min="2781" max="2781" width="13.140625" style="95" customWidth="1"/>
    <col min="2782" max="2782" width="28.28515625" style="95" customWidth="1"/>
    <col min="2783" max="2783" width="2.28515625" style="95" customWidth="1"/>
    <col min="2784" max="2784" width="3.7109375" style="95" customWidth="1"/>
    <col min="2785" max="2785" width="13.140625" style="95" customWidth="1"/>
    <col min="2786" max="2786" width="28.28515625" style="95" customWidth="1"/>
    <col min="2787" max="2787" width="2.28515625" style="95" customWidth="1"/>
    <col min="2788" max="2788" width="3.7109375" style="95" customWidth="1"/>
    <col min="2789" max="2789" width="13.140625" style="95" customWidth="1"/>
    <col min="2790" max="2790" width="28.28515625" style="95" customWidth="1"/>
    <col min="2791" max="2791" width="2.28515625" style="95" customWidth="1"/>
    <col min="2792" max="2792" width="3.7109375" style="95" customWidth="1"/>
    <col min="2793" max="2793" width="13.140625" style="95" customWidth="1"/>
    <col min="2794" max="2794" width="28.28515625" style="95" customWidth="1"/>
    <col min="2795" max="2795" width="2.28515625" style="95" customWidth="1"/>
    <col min="2796" max="2796" width="3.7109375" style="95" customWidth="1"/>
    <col min="2797" max="2797" width="13.140625" style="95" customWidth="1"/>
    <col min="2798" max="2798" width="28.28515625" style="95" customWidth="1"/>
    <col min="2799" max="2846" width="0" style="95" hidden="1" customWidth="1"/>
    <col min="2847" max="2984" width="11" style="95" customWidth="1"/>
    <col min="2985" max="3020" width="11.42578125" style="95"/>
    <col min="3021" max="3021" width="6.85546875" style="95" customWidth="1"/>
    <col min="3022" max="3022" width="51.5703125" style="95" customWidth="1"/>
    <col min="3023" max="3023" width="2.28515625" style="95" customWidth="1"/>
    <col min="3024" max="3024" width="3" style="95" customWidth="1"/>
    <col min="3025" max="3025" width="12.42578125" style="95" customWidth="1"/>
    <col min="3026" max="3026" width="24.28515625" style="95" customWidth="1"/>
    <col min="3027" max="3027" width="2.28515625" style="95" customWidth="1"/>
    <col min="3028" max="3028" width="3.7109375" style="95" customWidth="1"/>
    <col min="3029" max="3029" width="13.140625" style="95" customWidth="1"/>
    <col min="3030" max="3030" width="28.28515625" style="95" customWidth="1"/>
    <col min="3031" max="3031" width="2.28515625" style="95" customWidth="1"/>
    <col min="3032" max="3032" width="3.7109375" style="95" customWidth="1"/>
    <col min="3033" max="3033" width="13.140625" style="95" customWidth="1"/>
    <col min="3034" max="3034" width="28.28515625" style="95" customWidth="1"/>
    <col min="3035" max="3035" width="2.28515625" style="95" customWidth="1"/>
    <col min="3036" max="3036" width="3.7109375" style="95" customWidth="1"/>
    <col min="3037" max="3037" width="13.140625" style="95" customWidth="1"/>
    <col min="3038" max="3038" width="28.28515625" style="95" customWidth="1"/>
    <col min="3039" max="3039" width="2.28515625" style="95" customWidth="1"/>
    <col min="3040" max="3040" width="3.7109375" style="95" customWidth="1"/>
    <col min="3041" max="3041" width="13.140625" style="95" customWidth="1"/>
    <col min="3042" max="3042" width="28.28515625" style="95" customWidth="1"/>
    <col min="3043" max="3043" width="2.28515625" style="95" customWidth="1"/>
    <col min="3044" max="3044" width="3.7109375" style="95" customWidth="1"/>
    <col min="3045" max="3045" width="13.140625" style="95" customWidth="1"/>
    <col min="3046" max="3046" width="28.28515625" style="95" customWidth="1"/>
    <col min="3047" max="3047" width="2.28515625" style="95" customWidth="1"/>
    <col min="3048" max="3048" width="3.7109375" style="95" customWidth="1"/>
    <col min="3049" max="3049" width="13.140625" style="95" customWidth="1"/>
    <col min="3050" max="3050" width="28.28515625" style="95" customWidth="1"/>
    <col min="3051" max="3051" width="2.28515625" style="95" customWidth="1"/>
    <col min="3052" max="3052" width="3.7109375" style="95" customWidth="1"/>
    <col min="3053" max="3053" width="13.140625" style="95" customWidth="1"/>
    <col min="3054" max="3054" width="28.28515625" style="95" customWidth="1"/>
    <col min="3055" max="3102" width="0" style="95" hidden="1" customWidth="1"/>
    <col min="3103" max="3240" width="11" style="95" customWidth="1"/>
    <col min="3241" max="3276" width="11.42578125" style="95"/>
    <col min="3277" max="3277" width="6.85546875" style="95" customWidth="1"/>
    <col min="3278" max="3278" width="51.5703125" style="95" customWidth="1"/>
    <col min="3279" max="3279" width="2.28515625" style="95" customWidth="1"/>
    <col min="3280" max="3280" width="3" style="95" customWidth="1"/>
    <col min="3281" max="3281" width="12.42578125" style="95" customWidth="1"/>
    <col min="3282" max="3282" width="24.28515625" style="95" customWidth="1"/>
    <col min="3283" max="3283" width="2.28515625" style="95" customWidth="1"/>
    <col min="3284" max="3284" width="3.7109375" style="95" customWidth="1"/>
    <col min="3285" max="3285" width="13.140625" style="95" customWidth="1"/>
    <col min="3286" max="3286" width="28.28515625" style="95" customWidth="1"/>
    <col min="3287" max="3287" width="2.28515625" style="95" customWidth="1"/>
    <col min="3288" max="3288" width="3.7109375" style="95" customWidth="1"/>
    <col min="3289" max="3289" width="13.140625" style="95" customWidth="1"/>
    <col min="3290" max="3290" width="28.28515625" style="95" customWidth="1"/>
    <col min="3291" max="3291" width="2.28515625" style="95" customWidth="1"/>
    <col min="3292" max="3292" width="3.7109375" style="95" customWidth="1"/>
    <col min="3293" max="3293" width="13.140625" style="95" customWidth="1"/>
    <col min="3294" max="3294" width="28.28515625" style="95" customWidth="1"/>
    <col min="3295" max="3295" width="2.28515625" style="95" customWidth="1"/>
    <col min="3296" max="3296" width="3.7109375" style="95" customWidth="1"/>
    <col min="3297" max="3297" width="13.140625" style="95" customWidth="1"/>
    <col min="3298" max="3298" width="28.28515625" style="95" customWidth="1"/>
    <col min="3299" max="3299" width="2.28515625" style="95" customWidth="1"/>
    <col min="3300" max="3300" width="3.7109375" style="95" customWidth="1"/>
    <col min="3301" max="3301" width="13.140625" style="95" customWidth="1"/>
    <col min="3302" max="3302" width="28.28515625" style="95" customWidth="1"/>
    <col min="3303" max="3303" width="2.28515625" style="95" customWidth="1"/>
    <col min="3304" max="3304" width="3.7109375" style="95" customWidth="1"/>
    <col min="3305" max="3305" width="13.140625" style="95" customWidth="1"/>
    <col min="3306" max="3306" width="28.28515625" style="95" customWidth="1"/>
    <col min="3307" max="3307" width="2.28515625" style="95" customWidth="1"/>
    <col min="3308" max="3308" width="3.7109375" style="95" customWidth="1"/>
    <col min="3309" max="3309" width="13.140625" style="95" customWidth="1"/>
    <col min="3310" max="3310" width="28.28515625" style="95" customWidth="1"/>
    <col min="3311" max="3358" width="0" style="95" hidden="1" customWidth="1"/>
    <col min="3359" max="3496" width="11" style="95" customWidth="1"/>
    <col min="3497" max="3532" width="11.42578125" style="95"/>
    <col min="3533" max="3533" width="6.85546875" style="95" customWidth="1"/>
    <col min="3534" max="3534" width="51.5703125" style="95" customWidth="1"/>
    <col min="3535" max="3535" width="2.28515625" style="95" customWidth="1"/>
    <col min="3536" max="3536" width="3" style="95" customWidth="1"/>
    <col min="3537" max="3537" width="12.42578125" style="95" customWidth="1"/>
    <col min="3538" max="3538" width="24.28515625" style="95" customWidth="1"/>
    <col min="3539" max="3539" width="2.28515625" style="95" customWidth="1"/>
    <col min="3540" max="3540" width="3.7109375" style="95" customWidth="1"/>
    <col min="3541" max="3541" width="13.140625" style="95" customWidth="1"/>
    <col min="3542" max="3542" width="28.28515625" style="95" customWidth="1"/>
    <col min="3543" max="3543" width="2.28515625" style="95" customWidth="1"/>
    <col min="3544" max="3544" width="3.7109375" style="95" customWidth="1"/>
    <col min="3545" max="3545" width="13.140625" style="95" customWidth="1"/>
    <col min="3546" max="3546" width="28.28515625" style="95" customWidth="1"/>
    <col min="3547" max="3547" width="2.28515625" style="95" customWidth="1"/>
    <col min="3548" max="3548" width="3.7109375" style="95" customWidth="1"/>
    <col min="3549" max="3549" width="13.140625" style="95" customWidth="1"/>
    <col min="3550" max="3550" width="28.28515625" style="95" customWidth="1"/>
    <col min="3551" max="3551" width="2.28515625" style="95" customWidth="1"/>
    <col min="3552" max="3552" width="3.7109375" style="95" customWidth="1"/>
    <col min="3553" max="3553" width="13.140625" style="95" customWidth="1"/>
    <col min="3554" max="3554" width="28.28515625" style="95" customWidth="1"/>
    <col min="3555" max="3555" width="2.28515625" style="95" customWidth="1"/>
    <col min="3556" max="3556" width="3.7109375" style="95" customWidth="1"/>
    <col min="3557" max="3557" width="13.140625" style="95" customWidth="1"/>
    <col min="3558" max="3558" width="28.28515625" style="95" customWidth="1"/>
    <col min="3559" max="3559" width="2.28515625" style="95" customWidth="1"/>
    <col min="3560" max="3560" width="3.7109375" style="95" customWidth="1"/>
    <col min="3561" max="3561" width="13.140625" style="95" customWidth="1"/>
    <col min="3562" max="3562" width="28.28515625" style="95" customWidth="1"/>
    <col min="3563" max="3563" width="2.28515625" style="95" customWidth="1"/>
    <col min="3564" max="3564" width="3.7109375" style="95" customWidth="1"/>
    <col min="3565" max="3565" width="13.140625" style="95" customWidth="1"/>
    <col min="3566" max="3566" width="28.28515625" style="95" customWidth="1"/>
    <col min="3567" max="3614" width="0" style="95" hidden="1" customWidth="1"/>
    <col min="3615" max="3752" width="11" style="95" customWidth="1"/>
    <col min="3753" max="3788" width="11.42578125" style="95"/>
    <col min="3789" max="3789" width="6.85546875" style="95" customWidth="1"/>
    <col min="3790" max="3790" width="51.5703125" style="95" customWidth="1"/>
    <col min="3791" max="3791" width="2.28515625" style="95" customWidth="1"/>
    <col min="3792" max="3792" width="3" style="95" customWidth="1"/>
    <col min="3793" max="3793" width="12.42578125" style="95" customWidth="1"/>
    <col min="3794" max="3794" width="24.28515625" style="95" customWidth="1"/>
    <col min="3795" max="3795" width="2.28515625" style="95" customWidth="1"/>
    <col min="3796" max="3796" width="3.7109375" style="95" customWidth="1"/>
    <col min="3797" max="3797" width="13.140625" style="95" customWidth="1"/>
    <col min="3798" max="3798" width="28.28515625" style="95" customWidth="1"/>
    <col min="3799" max="3799" width="2.28515625" style="95" customWidth="1"/>
    <col min="3800" max="3800" width="3.7109375" style="95" customWidth="1"/>
    <col min="3801" max="3801" width="13.140625" style="95" customWidth="1"/>
    <col min="3802" max="3802" width="28.28515625" style="95" customWidth="1"/>
    <col min="3803" max="3803" width="2.28515625" style="95" customWidth="1"/>
    <col min="3804" max="3804" width="3.7109375" style="95" customWidth="1"/>
    <col min="3805" max="3805" width="13.140625" style="95" customWidth="1"/>
    <col min="3806" max="3806" width="28.28515625" style="95" customWidth="1"/>
    <col min="3807" max="3807" width="2.28515625" style="95" customWidth="1"/>
    <col min="3808" max="3808" width="3.7109375" style="95" customWidth="1"/>
    <col min="3809" max="3809" width="13.140625" style="95" customWidth="1"/>
    <col min="3810" max="3810" width="28.28515625" style="95" customWidth="1"/>
    <col min="3811" max="3811" width="2.28515625" style="95" customWidth="1"/>
    <col min="3812" max="3812" width="3.7109375" style="95" customWidth="1"/>
    <col min="3813" max="3813" width="13.140625" style="95" customWidth="1"/>
    <col min="3814" max="3814" width="28.28515625" style="95" customWidth="1"/>
    <col min="3815" max="3815" width="2.28515625" style="95" customWidth="1"/>
    <col min="3816" max="3816" width="3.7109375" style="95" customWidth="1"/>
    <col min="3817" max="3817" width="13.140625" style="95" customWidth="1"/>
    <col min="3818" max="3818" width="28.28515625" style="95" customWidth="1"/>
    <col min="3819" max="3819" width="2.28515625" style="95" customWidth="1"/>
    <col min="3820" max="3820" width="3.7109375" style="95" customWidth="1"/>
    <col min="3821" max="3821" width="13.140625" style="95" customWidth="1"/>
    <col min="3822" max="3822" width="28.28515625" style="95" customWidth="1"/>
    <col min="3823" max="3870" width="0" style="95" hidden="1" customWidth="1"/>
    <col min="3871" max="4008" width="11" style="95" customWidth="1"/>
    <col min="4009" max="4044" width="11.42578125" style="95"/>
    <col min="4045" max="4045" width="6.85546875" style="95" customWidth="1"/>
    <col min="4046" max="4046" width="51.5703125" style="95" customWidth="1"/>
    <col min="4047" max="4047" width="2.28515625" style="95" customWidth="1"/>
    <col min="4048" max="4048" width="3" style="95" customWidth="1"/>
    <col min="4049" max="4049" width="12.42578125" style="95" customWidth="1"/>
    <col min="4050" max="4050" width="24.28515625" style="95" customWidth="1"/>
    <col min="4051" max="4051" width="2.28515625" style="95" customWidth="1"/>
    <col min="4052" max="4052" width="3.7109375" style="95" customWidth="1"/>
    <col min="4053" max="4053" width="13.140625" style="95" customWidth="1"/>
    <col min="4054" max="4054" width="28.28515625" style="95" customWidth="1"/>
    <col min="4055" max="4055" width="2.28515625" style="95" customWidth="1"/>
    <col min="4056" max="4056" width="3.7109375" style="95" customWidth="1"/>
    <col min="4057" max="4057" width="13.140625" style="95" customWidth="1"/>
    <col min="4058" max="4058" width="28.28515625" style="95" customWidth="1"/>
    <col min="4059" max="4059" width="2.28515625" style="95" customWidth="1"/>
    <col min="4060" max="4060" width="3.7109375" style="95" customWidth="1"/>
    <col min="4061" max="4061" width="13.140625" style="95" customWidth="1"/>
    <col min="4062" max="4062" width="28.28515625" style="95" customWidth="1"/>
    <col min="4063" max="4063" width="2.28515625" style="95" customWidth="1"/>
    <col min="4064" max="4064" width="3.7109375" style="95" customWidth="1"/>
    <col min="4065" max="4065" width="13.140625" style="95" customWidth="1"/>
    <col min="4066" max="4066" width="28.28515625" style="95" customWidth="1"/>
    <col min="4067" max="4067" width="2.28515625" style="95" customWidth="1"/>
    <col min="4068" max="4068" width="3.7109375" style="95" customWidth="1"/>
    <col min="4069" max="4069" width="13.140625" style="95" customWidth="1"/>
    <col min="4070" max="4070" width="28.28515625" style="95" customWidth="1"/>
    <col min="4071" max="4071" width="2.28515625" style="95" customWidth="1"/>
    <col min="4072" max="4072" width="3.7109375" style="95" customWidth="1"/>
    <col min="4073" max="4073" width="13.140625" style="95" customWidth="1"/>
    <col min="4074" max="4074" width="28.28515625" style="95" customWidth="1"/>
    <col min="4075" max="4075" width="2.28515625" style="95" customWidth="1"/>
    <col min="4076" max="4076" width="3.7109375" style="95" customWidth="1"/>
    <col min="4077" max="4077" width="13.140625" style="95" customWidth="1"/>
    <col min="4078" max="4078" width="28.28515625" style="95" customWidth="1"/>
    <col min="4079" max="4126" width="0" style="95" hidden="1" customWidth="1"/>
    <col min="4127" max="4264" width="11" style="95" customWidth="1"/>
    <col min="4265" max="4300" width="11.42578125" style="95"/>
    <col min="4301" max="4301" width="6.85546875" style="95" customWidth="1"/>
    <col min="4302" max="4302" width="51.5703125" style="95" customWidth="1"/>
    <col min="4303" max="4303" width="2.28515625" style="95" customWidth="1"/>
    <col min="4304" max="4304" width="3" style="95" customWidth="1"/>
    <col min="4305" max="4305" width="12.42578125" style="95" customWidth="1"/>
    <col min="4306" max="4306" width="24.28515625" style="95" customWidth="1"/>
    <col min="4307" max="4307" width="2.28515625" style="95" customWidth="1"/>
    <col min="4308" max="4308" width="3.7109375" style="95" customWidth="1"/>
    <col min="4309" max="4309" width="13.140625" style="95" customWidth="1"/>
    <col min="4310" max="4310" width="28.28515625" style="95" customWidth="1"/>
    <col min="4311" max="4311" width="2.28515625" style="95" customWidth="1"/>
    <col min="4312" max="4312" width="3.7109375" style="95" customWidth="1"/>
    <col min="4313" max="4313" width="13.140625" style="95" customWidth="1"/>
    <col min="4314" max="4314" width="28.28515625" style="95" customWidth="1"/>
    <col min="4315" max="4315" width="2.28515625" style="95" customWidth="1"/>
    <col min="4316" max="4316" width="3.7109375" style="95" customWidth="1"/>
    <col min="4317" max="4317" width="13.140625" style="95" customWidth="1"/>
    <col min="4318" max="4318" width="28.28515625" style="95" customWidth="1"/>
    <col min="4319" max="4319" width="2.28515625" style="95" customWidth="1"/>
    <col min="4320" max="4320" width="3.7109375" style="95" customWidth="1"/>
    <col min="4321" max="4321" width="13.140625" style="95" customWidth="1"/>
    <col min="4322" max="4322" width="28.28515625" style="95" customWidth="1"/>
    <col min="4323" max="4323" width="2.28515625" style="95" customWidth="1"/>
    <col min="4324" max="4324" width="3.7109375" style="95" customWidth="1"/>
    <col min="4325" max="4325" width="13.140625" style="95" customWidth="1"/>
    <col min="4326" max="4326" width="28.28515625" style="95" customWidth="1"/>
    <col min="4327" max="4327" width="2.28515625" style="95" customWidth="1"/>
    <col min="4328" max="4328" width="3.7109375" style="95" customWidth="1"/>
    <col min="4329" max="4329" width="13.140625" style="95" customWidth="1"/>
    <col min="4330" max="4330" width="28.28515625" style="95" customWidth="1"/>
    <col min="4331" max="4331" width="2.28515625" style="95" customWidth="1"/>
    <col min="4332" max="4332" width="3.7109375" style="95" customWidth="1"/>
    <col min="4333" max="4333" width="13.140625" style="95" customWidth="1"/>
    <col min="4334" max="4334" width="28.28515625" style="95" customWidth="1"/>
    <col min="4335" max="4382" width="0" style="95" hidden="1" customWidth="1"/>
    <col min="4383" max="4520" width="11" style="95" customWidth="1"/>
    <col min="4521" max="4556" width="11.42578125" style="95"/>
    <col min="4557" max="4557" width="6.85546875" style="95" customWidth="1"/>
    <col min="4558" max="4558" width="51.5703125" style="95" customWidth="1"/>
    <col min="4559" max="4559" width="2.28515625" style="95" customWidth="1"/>
    <col min="4560" max="4560" width="3" style="95" customWidth="1"/>
    <col min="4561" max="4561" width="12.42578125" style="95" customWidth="1"/>
    <col min="4562" max="4562" width="24.28515625" style="95" customWidth="1"/>
    <col min="4563" max="4563" width="2.28515625" style="95" customWidth="1"/>
    <col min="4564" max="4564" width="3.7109375" style="95" customWidth="1"/>
    <col min="4565" max="4565" width="13.140625" style="95" customWidth="1"/>
    <col min="4566" max="4566" width="28.28515625" style="95" customWidth="1"/>
    <col min="4567" max="4567" width="2.28515625" style="95" customWidth="1"/>
    <col min="4568" max="4568" width="3.7109375" style="95" customWidth="1"/>
    <col min="4569" max="4569" width="13.140625" style="95" customWidth="1"/>
    <col min="4570" max="4570" width="28.28515625" style="95" customWidth="1"/>
    <col min="4571" max="4571" width="2.28515625" style="95" customWidth="1"/>
    <col min="4572" max="4572" width="3.7109375" style="95" customWidth="1"/>
    <col min="4573" max="4573" width="13.140625" style="95" customWidth="1"/>
    <col min="4574" max="4574" width="28.28515625" style="95" customWidth="1"/>
    <col min="4575" max="4575" width="2.28515625" style="95" customWidth="1"/>
    <col min="4576" max="4576" width="3.7109375" style="95" customWidth="1"/>
    <col min="4577" max="4577" width="13.140625" style="95" customWidth="1"/>
    <col min="4578" max="4578" width="28.28515625" style="95" customWidth="1"/>
    <col min="4579" max="4579" width="2.28515625" style="95" customWidth="1"/>
    <col min="4580" max="4580" width="3.7109375" style="95" customWidth="1"/>
    <col min="4581" max="4581" width="13.140625" style="95" customWidth="1"/>
    <col min="4582" max="4582" width="28.28515625" style="95" customWidth="1"/>
    <col min="4583" max="4583" width="2.28515625" style="95" customWidth="1"/>
    <col min="4584" max="4584" width="3.7109375" style="95" customWidth="1"/>
    <col min="4585" max="4585" width="13.140625" style="95" customWidth="1"/>
    <col min="4586" max="4586" width="28.28515625" style="95" customWidth="1"/>
    <col min="4587" max="4587" width="2.28515625" style="95" customWidth="1"/>
    <col min="4588" max="4588" width="3.7109375" style="95" customWidth="1"/>
    <col min="4589" max="4589" width="13.140625" style="95" customWidth="1"/>
    <col min="4590" max="4590" width="28.28515625" style="95" customWidth="1"/>
    <col min="4591" max="4638" width="0" style="95" hidden="1" customWidth="1"/>
    <col min="4639" max="4776" width="11" style="95" customWidth="1"/>
    <col min="4777" max="4812" width="11.42578125" style="95"/>
    <col min="4813" max="4813" width="6.85546875" style="95" customWidth="1"/>
    <col min="4814" max="4814" width="51.5703125" style="95" customWidth="1"/>
    <col min="4815" max="4815" width="2.28515625" style="95" customWidth="1"/>
    <col min="4816" max="4816" width="3" style="95" customWidth="1"/>
    <col min="4817" max="4817" width="12.42578125" style="95" customWidth="1"/>
    <col min="4818" max="4818" width="24.28515625" style="95" customWidth="1"/>
    <col min="4819" max="4819" width="2.28515625" style="95" customWidth="1"/>
    <col min="4820" max="4820" width="3.7109375" style="95" customWidth="1"/>
    <col min="4821" max="4821" width="13.140625" style="95" customWidth="1"/>
    <col min="4822" max="4822" width="28.28515625" style="95" customWidth="1"/>
    <col min="4823" max="4823" width="2.28515625" style="95" customWidth="1"/>
    <col min="4824" max="4824" width="3.7109375" style="95" customWidth="1"/>
    <col min="4825" max="4825" width="13.140625" style="95" customWidth="1"/>
    <col min="4826" max="4826" width="28.28515625" style="95" customWidth="1"/>
    <col min="4827" max="4827" width="2.28515625" style="95" customWidth="1"/>
    <col min="4828" max="4828" width="3.7109375" style="95" customWidth="1"/>
    <col min="4829" max="4829" width="13.140625" style="95" customWidth="1"/>
    <col min="4830" max="4830" width="28.28515625" style="95" customWidth="1"/>
    <col min="4831" max="4831" width="2.28515625" style="95" customWidth="1"/>
    <col min="4832" max="4832" width="3.7109375" style="95" customWidth="1"/>
    <col min="4833" max="4833" width="13.140625" style="95" customWidth="1"/>
    <col min="4834" max="4834" width="28.28515625" style="95" customWidth="1"/>
    <col min="4835" max="4835" width="2.28515625" style="95" customWidth="1"/>
    <col min="4836" max="4836" width="3.7109375" style="95" customWidth="1"/>
    <col min="4837" max="4837" width="13.140625" style="95" customWidth="1"/>
    <col min="4838" max="4838" width="28.28515625" style="95" customWidth="1"/>
    <col min="4839" max="4839" width="2.28515625" style="95" customWidth="1"/>
    <col min="4840" max="4840" width="3.7109375" style="95" customWidth="1"/>
    <col min="4841" max="4841" width="13.140625" style="95" customWidth="1"/>
    <col min="4842" max="4842" width="28.28515625" style="95" customWidth="1"/>
    <col min="4843" max="4843" width="2.28515625" style="95" customWidth="1"/>
    <col min="4844" max="4844" width="3.7109375" style="95" customWidth="1"/>
    <col min="4845" max="4845" width="13.140625" style="95" customWidth="1"/>
    <col min="4846" max="4846" width="28.28515625" style="95" customWidth="1"/>
    <col min="4847" max="4894" width="0" style="95" hidden="1" customWidth="1"/>
    <col min="4895" max="5032" width="11" style="95" customWidth="1"/>
    <col min="5033" max="5068" width="11.42578125" style="95"/>
    <col min="5069" max="5069" width="6.85546875" style="95" customWidth="1"/>
    <col min="5070" max="5070" width="51.5703125" style="95" customWidth="1"/>
    <col min="5071" max="5071" width="2.28515625" style="95" customWidth="1"/>
    <col min="5072" max="5072" width="3" style="95" customWidth="1"/>
    <col min="5073" max="5073" width="12.42578125" style="95" customWidth="1"/>
    <col min="5074" max="5074" width="24.28515625" style="95" customWidth="1"/>
    <col min="5075" max="5075" width="2.28515625" style="95" customWidth="1"/>
    <col min="5076" max="5076" width="3.7109375" style="95" customWidth="1"/>
    <col min="5077" max="5077" width="13.140625" style="95" customWidth="1"/>
    <col min="5078" max="5078" width="28.28515625" style="95" customWidth="1"/>
    <col min="5079" max="5079" width="2.28515625" style="95" customWidth="1"/>
    <col min="5080" max="5080" width="3.7109375" style="95" customWidth="1"/>
    <col min="5081" max="5081" width="13.140625" style="95" customWidth="1"/>
    <col min="5082" max="5082" width="28.28515625" style="95" customWidth="1"/>
    <col min="5083" max="5083" width="2.28515625" style="95" customWidth="1"/>
    <col min="5084" max="5084" width="3.7109375" style="95" customWidth="1"/>
    <col min="5085" max="5085" width="13.140625" style="95" customWidth="1"/>
    <col min="5086" max="5086" width="28.28515625" style="95" customWidth="1"/>
    <col min="5087" max="5087" width="2.28515625" style="95" customWidth="1"/>
    <col min="5088" max="5088" width="3.7109375" style="95" customWidth="1"/>
    <col min="5089" max="5089" width="13.140625" style="95" customWidth="1"/>
    <col min="5090" max="5090" width="28.28515625" style="95" customWidth="1"/>
    <col min="5091" max="5091" width="2.28515625" style="95" customWidth="1"/>
    <col min="5092" max="5092" width="3.7109375" style="95" customWidth="1"/>
    <col min="5093" max="5093" width="13.140625" style="95" customWidth="1"/>
    <col min="5094" max="5094" width="28.28515625" style="95" customWidth="1"/>
    <col min="5095" max="5095" width="2.28515625" style="95" customWidth="1"/>
    <col min="5096" max="5096" width="3.7109375" style="95" customWidth="1"/>
    <col min="5097" max="5097" width="13.140625" style="95" customWidth="1"/>
    <col min="5098" max="5098" width="28.28515625" style="95" customWidth="1"/>
    <col min="5099" max="5099" width="2.28515625" style="95" customWidth="1"/>
    <col min="5100" max="5100" width="3.7109375" style="95" customWidth="1"/>
    <col min="5101" max="5101" width="13.140625" style="95" customWidth="1"/>
    <col min="5102" max="5102" width="28.28515625" style="95" customWidth="1"/>
    <col min="5103" max="5150" width="0" style="95" hidden="1" customWidth="1"/>
    <col min="5151" max="5288" width="11" style="95" customWidth="1"/>
    <col min="5289" max="5324" width="11.42578125" style="95"/>
    <col min="5325" max="5325" width="6.85546875" style="95" customWidth="1"/>
    <col min="5326" max="5326" width="51.5703125" style="95" customWidth="1"/>
    <col min="5327" max="5327" width="2.28515625" style="95" customWidth="1"/>
    <col min="5328" max="5328" width="3" style="95" customWidth="1"/>
    <col min="5329" max="5329" width="12.42578125" style="95" customWidth="1"/>
    <col min="5330" max="5330" width="24.28515625" style="95" customWidth="1"/>
    <col min="5331" max="5331" width="2.28515625" style="95" customWidth="1"/>
    <col min="5332" max="5332" width="3.7109375" style="95" customWidth="1"/>
    <col min="5333" max="5333" width="13.140625" style="95" customWidth="1"/>
    <col min="5334" max="5334" width="28.28515625" style="95" customWidth="1"/>
    <col min="5335" max="5335" width="2.28515625" style="95" customWidth="1"/>
    <col min="5336" max="5336" width="3.7109375" style="95" customWidth="1"/>
    <col min="5337" max="5337" width="13.140625" style="95" customWidth="1"/>
    <col min="5338" max="5338" width="28.28515625" style="95" customWidth="1"/>
    <col min="5339" max="5339" width="2.28515625" style="95" customWidth="1"/>
    <col min="5340" max="5340" width="3.7109375" style="95" customWidth="1"/>
    <col min="5341" max="5341" width="13.140625" style="95" customWidth="1"/>
    <col min="5342" max="5342" width="28.28515625" style="95" customWidth="1"/>
    <col min="5343" max="5343" width="2.28515625" style="95" customWidth="1"/>
    <col min="5344" max="5344" width="3.7109375" style="95" customWidth="1"/>
    <col min="5345" max="5345" width="13.140625" style="95" customWidth="1"/>
    <col min="5346" max="5346" width="28.28515625" style="95" customWidth="1"/>
    <col min="5347" max="5347" width="2.28515625" style="95" customWidth="1"/>
    <col min="5348" max="5348" width="3.7109375" style="95" customWidth="1"/>
    <col min="5349" max="5349" width="13.140625" style="95" customWidth="1"/>
    <col min="5350" max="5350" width="28.28515625" style="95" customWidth="1"/>
    <col min="5351" max="5351" width="2.28515625" style="95" customWidth="1"/>
    <col min="5352" max="5352" width="3.7109375" style="95" customWidth="1"/>
    <col min="5353" max="5353" width="13.140625" style="95" customWidth="1"/>
    <col min="5354" max="5354" width="28.28515625" style="95" customWidth="1"/>
    <col min="5355" max="5355" width="2.28515625" style="95" customWidth="1"/>
    <col min="5356" max="5356" width="3.7109375" style="95" customWidth="1"/>
    <col min="5357" max="5357" width="13.140625" style="95" customWidth="1"/>
    <col min="5358" max="5358" width="28.28515625" style="95" customWidth="1"/>
    <col min="5359" max="5406" width="0" style="95" hidden="1" customWidth="1"/>
    <col min="5407" max="5544" width="11" style="95" customWidth="1"/>
    <col min="5545" max="5580" width="11.42578125" style="95"/>
    <col min="5581" max="5581" width="6.85546875" style="95" customWidth="1"/>
    <col min="5582" max="5582" width="51.5703125" style="95" customWidth="1"/>
    <col min="5583" max="5583" width="2.28515625" style="95" customWidth="1"/>
    <col min="5584" max="5584" width="3" style="95" customWidth="1"/>
    <col min="5585" max="5585" width="12.42578125" style="95" customWidth="1"/>
    <col min="5586" max="5586" width="24.28515625" style="95" customWidth="1"/>
    <col min="5587" max="5587" width="2.28515625" style="95" customWidth="1"/>
    <col min="5588" max="5588" width="3.7109375" style="95" customWidth="1"/>
    <col min="5589" max="5589" width="13.140625" style="95" customWidth="1"/>
    <col min="5590" max="5590" width="28.28515625" style="95" customWidth="1"/>
    <col min="5591" max="5591" width="2.28515625" style="95" customWidth="1"/>
    <col min="5592" max="5592" width="3.7109375" style="95" customWidth="1"/>
    <col min="5593" max="5593" width="13.140625" style="95" customWidth="1"/>
    <col min="5594" max="5594" width="28.28515625" style="95" customWidth="1"/>
    <col min="5595" max="5595" width="2.28515625" style="95" customWidth="1"/>
    <col min="5596" max="5596" width="3.7109375" style="95" customWidth="1"/>
    <col min="5597" max="5597" width="13.140625" style="95" customWidth="1"/>
    <col min="5598" max="5598" width="28.28515625" style="95" customWidth="1"/>
    <col min="5599" max="5599" width="2.28515625" style="95" customWidth="1"/>
    <col min="5600" max="5600" width="3.7109375" style="95" customWidth="1"/>
    <col min="5601" max="5601" width="13.140625" style="95" customWidth="1"/>
    <col min="5602" max="5602" width="28.28515625" style="95" customWidth="1"/>
    <col min="5603" max="5603" width="2.28515625" style="95" customWidth="1"/>
    <col min="5604" max="5604" width="3.7109375" style="95" customWidth="1"/>
    <col min="5605" max="5605" width="13.140625" style="95" customWidth="1"/>
    <col min="5606" max="5606" width="28.28515625" style="95" customWidth="1"/>
    <col min="5607" max="5607" width="2.28515625" style="95" customWidth="1"/>
    <col min="5608" max="5608" width="3.7109375" style="95" customWidth="1"/>
    <col min="5609" max="5609" width="13.140625" style="95" customWidth="1"/>
    <col min="5610" max="5610" width="28.28515625" style="95" customWidth="1"/>
    <col min="5611" max="5611" width="2.28515625" style="95" customWidth="1"/>
    <col min="5612" max="5612" width="3.7109375" style="95" customWidth="1"/>
    <col min="5613" max="5613" width="13.140625" style="95" customWidth="1"/>
    <col min="5614" max="5614" width="28.28515625" style="95" customWidth="1"/>
    <col min="5615" max="5662" width="0" style="95" hidden="1" customWidth="1"/>
    <col min="5663" max="5800" width="11" style="95" customWidth="1"/>
    <col min="5801" max="5836" width="11.42578125" style="95"/>
    <col min="5837" max="5837" width="6.85546875" style="95" customWidth="1"/>
    <col min="5838" max="5838" width="51.5703125" style="95" customWidth="1"/>
    <col min="5839" max="5839" width="2.28515625" style="95" customWidth="1"/>
    <col min="5840" max="5840" width="3" style="95" customWidth="1"/>
    <col min="5841" max="5841" width="12.42578125" style="95" customWidth="1"/>
    <col min="5842" max="5842" width="24.28515625" style="95" customWidth="1"/>
    <col min="5843" max="5843" width="2.28515625" style="95" customWidth="1"/>
    <col min="5844" max="5844" width="3.7109375" style="95" customWidth="1"/>
    <col min="5845" max="5845" width="13.140625" style="95" customWidth="1"/>
    <col min="5846" max="5846" width="28.28515625" style="95" customWidth="1"/>
    <col min="5847" max="5847" width="2.28515625" style="95" customWidth="1"/>
    <col min="5848" max="5848" width="3.7109375" style="95" customWidth="1"/>
    <col min="5849" max="5849" width="13.140625" style="95" customWidth="1"/>
    <col min="5850" max="5850" width="28.28515625" style="95" customWidth="1"/>
    <col min="5851" max="5851" width="2.28515625" style="95" customWidth="1"/>
    <col min="5852" max="5852" width="3.7109375" style="95" customWidth="1"/>
    <col min="5853" max="5853" width="13.140625" style="95" customWidth="1"/>
    <col min="5854" max="5854" width="28.28515625" style="95" customWidth="1"/>
    <col min="5855" max="5855" width="2.28515625" style="95" customWidth="1"/>
    <col min="5856" max="5856" width="3.7109375" style="95" customWidth="1"/>
    <col min="5857" max="5857" width="13.140625" style="95" customWidth="1"/>
    <col min="5858" max="5858" width="28.28515625" style="95" customWidth="1"/>
    <col min="5859" max="5859" width="2.28515625" style="95" customWidth="1"/>
    <col min="5860" max="5860" width="3.7109375" style="95" customWidth="1"/>
    <col min="5861" max="5861" width="13.140625" style="95" customWidth="1"/>
    <col min="5862" max="5862" width="28.28515625" style="95" customWidth="1"/>
    <col min="5863" max="5863" width="2.28515625" style="95" customWidth="1"/>
    <col min="5864" max="5864" width="3.7109375" style="95" customWidth="1"/>
    <col min="5865" max="5865" width="13.140625" style="95" customWidth="1"/>
    <col min="5866" max="5866" width="28.28515625" style="95" customWidth="1"/>
    <col min="5867" max="5867" width="2.28515625" style="95" customWidth="1"/>
    <col min="5868" max="5868" width="3.7109375" style="95" customWidth="1"/>
    <col min="5869" max="5869" width="13.140625" style="95" customWidth="1"/>
    <col min="5870" max="5870" width="28.28515625" style="95" customWidth="1"/>
    <col min="5871" max="5918" width="0" style="95" hidden="1" customWidth="1"/>
    <col min="5919" max="6056" width="11" style="95" customWidth="1"/>
    <col min="6057" max="6092" width="11.42578125" style="95"/>
    <col min="6093" max="6093" width="6.85546875" style="95" customWidth="1"/>
    <col min="6094" max="6094" width="51.5703125" style="95" customWidth="1"/>
    <col min="6095" max="6095" width="2.28515625" style="95" customWidth="1"/>
    <col min="6096" max="6096" width="3" style="95" customWidth="1"/>
    <col min="6097" max="6097" width="12.42578125" style="95" customWidth="1"/>
    <col min="6098" max="6098" width="24.28515625" style="95" customWidth="1"/>
    <col min="6099" max="6099" width="2.28515625" style="95" customWidth="1"/>
    <col min="6100" max="6100" width="3.7109375" style="95" customWidth="1"/>
    <col min="6101" max="6101" width="13.140625" style="95" customWidth="1"/>
    <col min="6102" max="6102" width="28.28515625" style="95" customWidth="1"/>
    <col min="6103" max="6103" width="2.28515625" style="95" customWidth="1"/>
    <col min="6104" max="6104" width="3.7109375" style="95" customWidth="1"/>
    <col min="6105" max="6105" width="13.140625" style="95" customWidth="1"/>
    <col min="6106" max="6106" width="28.28515625" style="95" customWidth="1"/>
    <col min="6107" max="6107" width="2.28515625" style="95" customWidth="1"/>
    <col min="6108" max="6108" width="3.7109375" style="95" customWidth="1"/>
    <col min="6109" max="6109" width="13.140625" style="95" customWidth="1"/>
    <col min="6110" max="6110" width="28.28515625" style="95" customWidth="1"/>
    <col min="6111" max="6111" width="2.28515625" style="95" customWidth="1"/>
    <col min="6112" max="6112" width="3.7109375" style="95" customWidth="1"/>
    <col min="6113" max="6113" width="13.140625" style="95" customWidth="1"/>
    <col min="6114" max="6114" width="28.28515625" style="95" customWidth="1"/>
    <col min="6115" max="6115" width="2.28515625" style="95" customWidth="1"/>
    <col min="6116" max="6116" width="3.7109375" style="95" customWidth="1"/>
    <col min="6117" max="6117" width="13.140625" style="95" customWidth="1"/>
    <col min="6118" max="6118" width="28.28515625" style="95" customWidth="1"/>
    <col min="6119" max="6119" width="2.28515625" style="95" customWidth="1"/>
    <col min="6120" max="6120" width="3.7109375" style="95" customWidth="1"/>
    <col min="6121" max="6121" width="13.140625" style="95" customWidth="1"/>
    <col min="6122" max="6122" width="28.28515625" style="95" customWidth="1"/>
    <col min="6123" max="6123" width="2.28515625" style="95" customWidth="1"/>
    <col min="6124" max="6124" width="3.7109375" style="95" customWidth="1"/>
    <col min="6125" max="6125" width="13.140625" style="95" customWidth="1"/>
    <col min="6126" max="6126" width="28.28515625" style="95" customWidth="1"/>
    <col min="6127" max="6174" width="0" style="95" hidden="1" customWidth="1"/>
    <col min="6175" max="6312" width="11" style="95" customWidth="1"/>
    <col min="6313" max="6348" width="11.42578125" style="95"/>
    <col min="6349" max="6349" width="6.85546875" style="95" customWidth="1"/>
    <col min="6350" max="6350" width="51.5703125" style="95" customWidth="1"/>
    <col min="6351" max="6351" width="2.28515625" style="95" customWidth="1"/>
    <col min="6352" max="6352" width="3" style="95" customWidth="1"/>
    <col min="6353" max="6353" width="12.42578125" style="95" customWidth="1"/>
    <col min="6354" max="6354" width="24.28515625" style="95" customWidth="1"/>
    <col min="6355" max="6355" width="2.28515625" style="95" customWidth="1"/>
    <col min="6356" max="6356" width="3.7109375" style="95" customWidth="1"/>
    <col min="6357" max="6357" width="13.140625" style="95" customWidth="1"/>
    <col min="6358" max="6358" width="28.28515625" style="95" customWidth="1"/>
    <col min="6359" max="6359" width="2.28515625" style="95" customWidth="1"/>
    <col min="6360" max="6360" width="3.7109375" style="95" customWidth="1"/>
    <col min="6361" max="6361" width="13.140625" style="95" customWidth="1"/>
    <col min="6362" max="6362" width="28.28515625" style="95" customWidth="1"/>
    <col min="6363" max="6363" width="2.28515625" style="95" customWidth="1"/>
    <col min="6364" max="6364" width="3.7109375" style="95" customWidth="1"/>
    <col min="6365" max="6365" width="13.140625" style="95" customWidth="1"/>
    <col min="6366" max="6366" width="28.28515625" style="95" customWidth="1"/>
    <col min="6367" max="6367" width="2.28515625" style="95" customWidth="1"/>
    <col min="6368" max="6368" width="3.7109375" style="95" customWidth="1"/>
    <col min="6369" max="6369" width="13.140625" style="95" customWidth="1"/>
    <col min="6370" max="6370" width="28.28515625" style="95" customWidth="1"/>
    <col min="6371" max="6371" width="2.28515625" style="95" customWidth="1"/>
    <col min="6372" max="6372" width="3.7109375" style="95" customWidth="1"/>
    <col min="6373" max="6373" width="13.140625" style="95" customWidth="1"/>
    <col min="6374" max="6374" width="28.28515625" style="95" customWidth="1"/>
    <col min="6375" max="6375" width="2.28515625" style="95" customWidth="1"/>
    <col min="6376" max="6376" width="3.7109375" style="95" customWidth="1"/>
    <col min="6377" max="6377" width="13.140625" style="95" customWidth="1"/>
    <col min="6378" max="6378" width="28.28515625" style="95" customWidth="1"/>
    <col min="6379" max="6379" width="2.28515625" style="95" customWidth="1"/>
    <col min="6380" max="6380" width="3.7109375" style="95" customWidth="1"/>
    <col min="6381" max="6381" width="13.140625" style="95" customWidth="1"/>
    <col min="6382" max="6382" width="28.28515625" style="95" customWidth="1"/>
    <col min="6383" max="6430" width="0" style="95" hidden="1" customWidth="1"/>
    <col min="6431" max="6568" width="11" style="95" customWidth="1"/>
    <col min="6569" max="6604" width="11.42578125" style="95"/>
    <col min="6605" max="6605" width="6.85546875" style="95" customWidth="1"/>
    <col min="6606" max="6606" width="51.5703125" style="95" customWidth="1"/>
    <col min="6607" max="6607" width="2.28515625" style="95" customWidth="1"/>
    <col min="6608" max="6608" width="3" style="95" customWidth="1"/>
    <col min="6609" max="6609" width="12.42578125" style="95" customWidth="1"/>
    <col min="6610" max="6610" width="24.28515625" style="95" customWidth="1"/>
    <col min="6611" max="6611" width="2.28515625" style="95" customWidth="1"/>
    <col min="6612" max="6612" width="3.7109375" style="95" customWidth="1"/>
    <col min="6613" max="6613" width="13.140625" style="95" customWidth="1"/>
    <col min="6614" max="6614" width="28.28515625" style="95" customWidth="1"/>
    <col min="6615" max="6615" width="2.28515625" style="95" customWidth="1"/>
    <col min="6616" max="6616" width="3.7109375" style="95" customWidth="1"/>
    <col min="6617" max="6617" width="13.140625" style="95" customWidth="1"/>
    <col min="6618" max="6618" width="28.28515625" style="95" customWidth="1"/>
    <col min="6619" max="6619" width="2.28515625" style="95" customWidth="1"/>
    <col min="6620" max="6620" width="3.7109375" style="95" customWidth="1"/>
    <col min="6621" max="6621" width="13.140625" style="95" customWidth="1"/>
    <col min="6622" max="6622" width="28.28515625" style="95" customWidth="1"/>
    <col min="6623" max="6623" width="2.28515625" style="95" customWidth="1"/>
    <col min="6624" max="6624" width="3.7109375" style="95" customWidth="1"/>
    <col min="6625" max="6625" width="13.140625" style="95" customWidth="1"/>
    <col min="6626" max="6626" width="28.28515625" style="95" customWidth="1"/>
    <col min="6627" max="6627" width="2.28515625" style="95" customWidth="1"/>
    <col min="6628" max="6628" width="3.7109375" style="95" customWidth="1"/>
    <col min="6629" max="6629" width="13.140625" style="95" customWidth="1"/>
    <col min="6630" max="6630" width="28.28515625" style="95" customWidth="1"/>
    <col min="6631" max="6631" width="2.28515625" style="95" customWidth="1"/>
    <col min="6632" max="6632" width="3.7109375" style="95" customWidth="1"/>
    <col min="6633" max="6633" width="13.140625" style="95" customWidth="1"/>
    <col min="6634" max="6634" width="28.28515625" style="95" customWidth="1"/>
    <col min="6635" max="6635" width="2.28515625" style="95" customWidth="1"/>
    <col min="6636" max="6636" width="3.7109375" style="95" customWidth="1"/>
    <col min="6637" max="6637" width="13.140625" style="95" customWidth="1"/>
    <col min="6638" max="6638" width="28.28515625" style="95" customWidth="1"/>
    <col min="6639" max="6686" width="0" style="95" hidden="1" customWidth="1"/>
    <col min="6687" max="6824" width="11" style="95" customWidth="1"/>
    <col min="6825" max="6860" width="11.42578125" style="95"/>
    <col min="6861" max="6861" width="6.85546875" style="95" customWidth="1"/>
    <col min="6862" max="6862" width="51.5703125" style="95" customWidth="1"/>
    <col min="6863" max="6863" width="2.28515625" style="95" customWidth="1"/>
    <col min="6864" max="6864" width="3" style="95" customWidth="1"/>
    <col min="6865" max="6865" width="12.42578125" style="95" customWidth="1"/>
    <col min="6866" max="6866" width="24.28515625" style="95" customWidth="1"/>
    <col min="6867" max="6867" width="2.28515625" style="95" customWidth="1"/>
    <col min="6868" max="6868" width="3.7109375" style="95" customWidth="1"/>
    <col min="6869" max="6869" width="13.140625" style="95" customWidth="1"/>
    <col min="6870" max="6870" width="28.28515625" style="95" customWidth="1"/>
    <col min="6871" max="6871" width="2.28515625" style="95" customWidth="1"/>
    <col min="6872" max="6872" width="3.7109375" style="95" customWidth="1"/>
    <col min="6873" max="6873" width="13.140625" style="95" customWidth="1"/>
    <col min="6874" max="6874" width="28.28515625" style="95" customWidth="1"/>
    <col min="6875" max="6875" width="2.28515625" style="95" customWidth="1"/>
    <col min="6876" max="6876" width="3.7109375" style="95" customWidth="1"/>
    <col min="6877" max="6877" width="13.140625" style="95" customWidth="1"/>
    <col min="6878" max="6878" width="28.28515625" style="95" customWidth="1"/>
    <col min="6879" max="6879" width="2.28515625" style="95" customWidth="1"/>
    <col min="6880" max="6880" width="3.7109375" style="95" customWidth="1"/>
    <col min="6881" max="6881" width="13.140625" style="95" customWidth="1"/>
    <col min="6882" max="6882" width="28.28515625" style="95" customWidth="1"/>
    <col min="6883" max="6883" width="2.28515625" style="95" customWidth="1"/>
    <col min="6884" max="6884" width="3.7109375" style="95" customWidth="1"/>
    <col min="6885" max="6885" width="13.140625" style="95" customWidth="1"/>
    <col min="6886" max="6886" width="28.28515625" style="95" customWidth="1"/>
    <col min="6887" max="6887" width="2.28515625" style="95" customWidth="1"/>
    <col min="6888" max="6888" width="3.7109375" style="95" customWidth="1"/>
    <col min="6889" max="6889" width="13.140625" style="95" customWidth="1"/>
    <col min="6890" max="6890" width="28.28515625" style="95" customWidth="1"/>
    <col min="6891" max="6891" width="2.28515625" style="95" customWidth="1"/>
    <col min="6892" max="6892" width="3.7109375" style="95" customWidth="1"/>
    <col min="6893" max="6893" width="13.140625" style="95" customWidth="1"/>
    <col min="6894" max="6894" width="28.28515625" style="95" customWidth="1"/>
    <col min="6895" max="6942" width="0" style="95" hidden="1" customWidth="1"/>
    <col min="6943" max="7080" width="11" style="95" customWidth="1"/>
    <col min="7081" max="7116" width="11.42578125" style="95"/>
    <col min="7117" max="7117" width="6.85546875" style="95" customWidth="1"/>
    <col min="7118" max="7118" width="51.5703125" style="95" customWidth="1"/>
    <col min="7119" max="7119" width="2.28515625" style="95" customWidth="1"/>
    <col min="7120" max="7120" width="3" style="95" customWidth="1"/>
    <col min="7121" max="7121" width="12.42578125" style="95" customWidth="1"/>
    <col min="7122" max="7122" width="24.28515625" style="95" customWidth="1"/>
    <col min="7123" max="7123" width="2.28515625" style="95" customWidth="1"/>
    <col min="7124" max="7124" width="3.7109375" style="95" customWidth="1"/>
    <col min="7125" max="7125" width="13.140625" style="95" customWidth="1"/>
    <col min="7126" max="7126" width="28.28515625" style="95" customWidth="1"/>
    <col min="7127" max="7127" width="2.28515625" style="95" customWidth="1"/>
    <col min="7128" max="7128" width="3.7109375" style="95" customWidth="1"/>
    <col min="7129" max="7129" width="13.140625" style="95" customWidth="1"/>
    <col min="7130" max="7130" width="28.28515625" style="95" customWidth="1"/>
    <col min="7131" max="7131" width="2.28515625" style="95" customWidth="1"/>
    <col min="7132" max="7132" width="3.7109375" style="95" customWidth="1"/>
    <col min="7133" max="7133" width="13.140625" style="95" customWidth="1"/>
    <col min="7134" max="7134" width="28.28515625" style="95" customWidth="1"/>
    <col min="7135" max="7135" width="2.28515625" style="95" customWidth="1"/>
    <col min="7136" max="7136" width="3.7109375" style="95" customWidth="1"/>
    <col min="7137" max="7137" width="13.140625" style="95" customWidth="1"/>
    <col min="7138" max="7138" width="28.28515625" style="95" customWidth="1"/>
    <col min="7139" max="7139" width="2.28515625" style="95" customWidth="1"/>
    <col min="7140" max="7140" width="3.7109375" style="95" customWidth="1"/>
    <col min="7141" max="7141" width="13.140625" style="95" customWidth="1"/>
    <col min="7142" max="7142" width="28.28515625" style="95" customWidth="1"/>
    <col min="7143" max="7143" width="2.28515625" style="95" customWidth="1"/>
    <col min="7144" max="7144" width="3.7109375" style="95" customWidth="1"/>
    <col min="7145" max="7145" width="13.140625" style="95" customWidth="1"/>
    <col min="7146" max="7146" width="28.28515625" style="95" customWidth="1"/>
    <col min="7147" max="7147" width="2.28515625" style="95" customWidth="1"/>
    <col min="7148" max="7148" width="3.7109375" style="95" customWidth="1"/>
    <col min="7149" max="7149" width="13.140625" style="95" customWidth="1"/>
    <col min="7150" max="7150" width="28.28515625" style="95" customWidth="1"/>
    <col min="7151" max="7198" width="0" style="95" hidden="1" customWidth="1"/>
    <col min="7199" max="7336" width="11" style="95" customWidth="1"/>
    <col min="7337" max="7372" width="11.42578125" style="95"/>
    <col min="7373" max="7373" width="6.85546875" style="95" customWidth="1"/>
    <col min="7374" max="7374" width="51.5703125" style="95" customWidth="1"/>
    <col min="7375" max="7375" width="2.28515625" style="95" customWidth="1"/>
    <col min="7376" max="7376" width="3" style="95" customWidth="1"/>
    <col min="7377" max="7377" width="12.42578125" style="95" customWidth="1"/>
    <col min="7378" max="7378" width="24.28515625" style="95" customWidth="1"/>
    <col min="7379" max="7379" width="2.28515625" style="95" customWidth="1"/>
    <col min="7380" max="7380" width="3.7109375" style="95" customWidth="1"/>
    <col min="7381" max="7381" width="13.140625" style="95" customWidth="1"/>
    <col min="7382" max="7382" width="28.28515625" style="95" customWidth="1"/>
    <col min="7383" max="7383" width="2.28515625" style="95" customWidth="1"/>
    <col min="7384" max="7384" width="3.7109375" style="95" customWidth="1"/>
    <col min="7385" max="7385" width="13.140625" style="95" customWidth="1"/>
    <col min="7386" max="7386" width="28.28515625" style="95" customWidth="1"/>
    <col min="7387" max="7387" width="2.28515625" style="95" customWidth="1"/>
    <col min="7388" max="7388" width="3.7109375" style="95" customWidth="1"/>
    <col min="7389" max="7389" width="13.140625" style="95" customWidth="1"/>
    <col min="7390" max="7390" width="28.28515625" style="95" customWidth="1"/>
    <col min="7391" max="7391" width="2.28515625" style="95" customWidth="1"/>
    <col min="7392" max="7392" width="3.7109375" style="95" customWidth="1"/>
    <col min="7393" max="7393" width="13.140625" style="95" customWidth="1"/>
    <col min="7394" max="7394" width="28.28515625" style="95" customWidth="1"/>
    <col min="7395" max="7395" width="2.28515625" style="95" customWidth="1"/>
    <col min="7396" max="7396" width="3.7109375" style="95" customWidth="1"/>
    <col min="7397" max="7397" width="13.140625" style="95" customWidth="1"/>
    <col min="7398" max="7398" width="28.28515625" style="95" customWidth="1"/>
    <col min="7399" max="7399" width="2.28515625" style="95" customWidth="1"/>
    <col min="7400" max="7400" width="3.7109375" style="95" customWidth="1"/>
    <col min="7401" max="7401" width="13.140625" style="95" customWidth="1"/>
    <col min="7402" max="7402" width="28.28515625" style="95" customWidth="1"/>
    <col min="7403" max="7403" width="2.28515625" style="95" customWidth="1"/>
    <col min="7404" max="7404" width="3.7109375" style="95" customWidth="1"/>
    <col min="7405" max="7405" width="13.140625" style="95" customWidth="1"/>
    <col min="7406" max="7406" width="28.28515625" style="95" customWidth="1"/>
    <col min="7407" max="7454" width="0" style="95" hidden="1" customWidth="1"/>
    <col min="7455" max="7592" width="11" style="95" customWidth="1"/>
    <col min="7593" max="7628" width="11.42578125" style="95"/>
    <col min="7629" max="7629" width="6.85546875" style="95" customWidth="1"/>
    <col min="7630" max="7630" width="51.5703125" style="95" customWidth="1"/>
    <col min="7631" max="7631" width="2.28515625" style="95" customWidth="1"/>
    <col min="7632" max="7632" width="3" style="95" customWidth="1"/>
    <col min="7633" max="7633" width="12.42578125" style="95" customWidth="1"/>
    <col min="7634" max="7634" width="24.28515625" style="95" customWidth="1"/>
    <col min="7635" max="7635" width="2.28515625" style="95" customWidth="1"/>
    <col min="7636" max="7636" width="3.7109375" style="95" customWidth="1"/>
    <col min="7637" max="7637" width="13.140625" style="95" customWidth="1"/>
    <col min="7638" max="7638" width="28.28515625" style="95" customWidth="1"/>
    <col min="7639" max="7639" width="2.28515625" style="95" customWidth="1"/>
    <col min="7640" max="7640" width="3.7109375" style="95" customWidth="1"/>
    <col min="7641" max="7641" width="13.140625" style="95" customWidth="1"/>
    <col min="7642" max="7642" width="28.28515625" style="95" customWidth="1"/>
    <col min="7643" max="7643" width="2.28515625" style="95" customWidth="1"/>
    <col min="7644" max="7644" width="3.7109375" style="95" customWidth="1"/>
    <col min="7645" max="7645" width="13.140625" style="95" customWidth="1"/>
    <col min="7646" max="7646" width="28.28515625" style="95" customWidth="1"/>
    <col min="7647" max="7647" width="2.28515625" style="95" customWidth="1"/>
    <col min="7648" max="7648" width="3.7109375" style="95" customWidth="1"/>
    <col min="7649" max="7649" width="13.140625" style="95" customWidth="1"/>
    <col min="7650" max="7650" width="28.28515625" style="95" customWidth="1"/>
    <col min="7651" max="7651" width="2.28515625" style="95" customWidth="1"/>
    <col min="7652" max="7652" width="3.7109375" style="95" customWidth="1"/>
    <col min="7653" max="7653" width="13.140625" style="95" customWidth="1"/>
    <col min="7654" max="7654" width="28.28515625" style="95" customWidth="1"/>
    <col min="7655" max="7655" width="2.28515625" style="95" customWidth="1"/>
    <col min="7656" max="7656" width="3.7109375" style="95" customWidth="1"/>
    <col min="7657" max="7657" width="13.140625" style="95" customWidth="1"/>
    <col min="7658" max="7658" width="28.28515625" style="95" customWidth="1"/>
    <col min="7659" max="7659" width="2.28515625" style="95" customWidth="1"/>
    <col min="7660" max="7660" width="3.7109375" style="95" customWidth="1"/>
    <col min="7661" max="7661" width="13.140625" style="95" customWidth="1"/>
    <col min="7662" max="7662" width="28.28515625" style="95" customWidth="1"/>
    <col min="7663" max="7710" width="0" style="95" hidden="1" customWidth="1"/>
    <col min="7711" max="7848" width="11" style="95" customWidth="1"/>
    <col min="7849" max="7884" width="11.42578125" style="95"/>
    <col min="7885" max="7885" width="6.85546875" style="95" customWidth="1"/>
    <col min="7886" max="7886" width="51.5703125" style="95" customWidth="1"/>
    <col min="7887" max="7887" width="2.28515625" style="95" customWidth="1"/>
    <col min="7888" max="7888" width="3" style="95" customWidth="1"/>
    <col min="7889" max="7889" width="12.42578125" style="95" customWidth="1"/>
    <col min="7890" max="7890" width="24.28515625" style="95" customWidth="1"/>
    <col min="7891" max="7891" width="2.28515625" style="95" customWidth="1"/>
    <col min="7892" max="7892" width="3.7109375" style="95" customWidth="1"/>
    <col min="7893" max="7893" width="13.140625" style="95" customWidth="1"/>
    <col min="7894" max="7894" width="28.28515625" style="95" customWidth="1"/>
    <col min="7895" max="7895" width="2.28515625" style="95" customWidth="1"/>
    <col min="7896" max="7896" width="3.7109375" style="95" customWidth="1"/>
    <col min="7897" max="7897" width="13.140625" style="95" customWidth="1"/>
    <col min="7898" max="7898" width="28.28515625" style="95" customWidth="1"/>
    <col min="7899" max="7899" width="2.28515625" style="95" customWidth="1"/>
    <col min="7900" max="7900" width="3.7109375" style="95" customWidth="1"/>
    <col min="7901" max="7901" width="13.140625" style="95" customWidth="1"/>
    <col min="7902" max="7902" width="28.28515625" style="95" customWidth="1"/>
    <col min="7903" max="7903" width="2.28515625" style="95" customWidth="1"/>
    <col min="7904" max="7904" width="3.7109375" style="95" customWidth="1"/>
    <col min="7905" max="7905" width="13.140625" style="95" customWidth="1"/>
    <col min="7906" max="7906" width="28.28515625" style="95" customWidth="1"/>
    <col min="7907" max="7907" width="2.28515625" style="95" customWidth="1"/>
    <col min="7908" max="7908" width="3.7109375" style="95" customWidth="1"/>
    <col min="7909" max="7909" width="13.140625" style="95" customWidth="1"/>
    <col min="7910" max="7910" width="28.28515625" style="95" customWidth="1"/>
    <col min="7911" max="7911" width="2.28515625" style="95" customWidth="1"/>
    <col min="7912" max="7912" width="3.7109375" style="95" customWidth="1"/>
    <col min="7913" max="7913" width="13.140625" style="95" customWidth="1"/>
    <col min="7914" max="7914" width="28.28515625" style="95" customWidth="1"/>
    <col min="7915" max="7915" width="2.28515625" style="95" customWidth="1"/>
    <col min="7916" max="7916" width="3.7109375" style="95" customWidth="1"/>
    <col min="7917" max="7917" width="13.140625" style="95" customWidth="1"/>
    <col min="7918" max="7918" width="28.28515625" style="95" customWidth="1"/>
    <col min="7919" max="7966" width="0" style="95" hidden="1" customWidth="1"/>
    <col min="7967" max="8104" width="11" style="95" customWidth="1"/>
    <col min="8105" max="8140" width="11.42578125" style="95"/>
    <col min="8141" max="8141" width="6.85546875" style="95" customWidth="1"/>
    <col min="8142" max="8142" width="51.5703125" style="95" customWidth="1"/>
    <col min="8143" max="8143" width="2.28515625" style="95" customWidth="1"/>
    <col min="8144" max="8144" width="3" style="95" customWidth="1"/>
    <col min="8145" max="8145" width="12.42578125" style="95" customWidth="1"/>
    <col min="8146" max="8146" width="24.28515625" style="95" customWidth="1"/>
    <col min="8147" max="8147" width="2.28515625" style="95" customWidth="1"/>
    <col min="8148" max="8148" width="3.7109375" style="95" customWidth="1"/>
    <col min="8149" max="8149" width="13.140625" style="95" customWidth="1"/>
    <col min="8150" max="8150" width="28.28515625" style="95" customWidth="1"/>
    <col min="8151" max="8151" width="2.28515625" style="95" customWidth="1"/>
    <col min="8152" max="8152" width="3.7109375" style="95" customWidth="1"/>
    <col min="8153" max="8153" width="13.140625" style="95" customWidth="1"/>
    <col min="8154" max="8154" width="28.28515625" style="95" customWidth="1"/>
    <col min="8155" max="8155" width="2.28515625" style="95" customWidth="1"/>
    <col min="8156" max="8156" width="3.7109375" style="95" customWidth="1"/>
    <col min="8157" max="8157" width="13.140625" style="95" customWidth="1"/>
    <col min="8158" max="8158" width="28.28515625" style="95" customWidth="1"/>
    <col min="8159" max="8159" width="2.28515625" style="95" customWidth="1"/>
    <col min="8160" max="8160" width="3.7109375" style="95" customWidth="1"/>
    <col min="8161" max="8161" width="13.140625" style="95" customWidth="1"/>
    <col min="8162" max="8162" width="28.28515625" style="95" customWidth="1"/>
    <col min="8163" max="8163" width="2.28515625" style="95" customWidth="1"/>
    <col min="8164" max="8164" width="3.7109375" style="95" customWidth="1"/>
    <col min="8165" max="8165" width="13.140625" style="95" customWidth="1"/>
    <col min="8166" max="8166" width="28.28515625" style="95" customWidth="1"/>
    <col min="8167" max="8167" width="2.28515625" style="95" customWidth="1"/>
    <col min="8168" max="8168" width="3.7109375" style="95" customWidth="1"/>
    <col min="8169" max="8169" width="13.140625" style="95" customWidth="1"/>
    <col min="8170" max="8170" width="28.28515625" style="95" customWidth="1"/>
    <col min="8171" max="8171" width="2.28515625" style="95" customWidth="1"/>
    <col min="8172" max="8172" width="3.7109375" style="95" customWidth="1"/>
    <col min="8173" max="8173" width="13.140625" style="95" customWidth="1"/>
    <col min="8174" max="8174" width="28.28515625" style="95" customWidth="1"/>
    <col min="8175" max="8222" width="0" style="95" hidden="1" customWidth="1"/>
    <col min="8223" max="8360" width="11" style="95" customWidth="1"/>
    <col min="8361" max="8396" width="11.42578125" style="95"/>
    <col min="8397" max="8397" width="6.85546875" style="95" customWidth="1"/>
    <col min="8398" max="8398" width="51.5703125" style="95" customWidth="1"/>
    <col min="8399" max="8399" width="2.28515625" style="95" customWidth="1"/>
    <col min="8400" max="8400" width="3" style="95" customWidth="1"/>
    <col min="8401" max="8401" width="12.42578125" style="95" customWidth="1"/>
    <col min="8402" max="8402" width="24.28515625" style="95" customWidth="1"/>
    <col min="8403" max="8403" width="2.28515625" style="95" customWidth="1"/>
    <col min="8404" max="8404" width="3.7109375" style="95" customWidth="1"/>
    <col min="8405" max="8405" width="13.140625" style="95" customWidth="1"/>
    <col min="8406" max="8406" width="28.28515625" style="95" customWidth="1"/>
    <col min="8407" max="8407" width="2.28515625" style="95" customWidth="1"/>
    <col min="8408" max="8408" width="3.7109375" style="95" customWidth="1"/>
    <col min="8409" max="8409" width="13.140625" style="95" customWidth="1"/>
    <col min="8410" max="8410" width="28.28515625" style="95" customWidth="1"/>
    <col min="8411" max="8411" width="2.28515625" style="95" customWidth="1"/>
    <col min="8412" max="8412" width="3.7109375" style="95" customWidth="1"/>
    <col min="8413" max="8413" width="13.140625" style="95" customWidth="1"/>
    <col min="8414" max="8414" width="28.28515625" style="95" customWidth="1"/>
    <col min="8415" max="8415" width="2.28515625" style="95" customWidth="1"/>
    <col min="8416" max="8416" width="3.7109375" style="95" customWidth="1"/>
    <col min="8417" max="8417" width="13.140625" style="95" customWidth="1"/>
    <col min="8418" max="8418" width="28.28515625" style="95" customWidth="1"/>
    <col min="8419" max="8419" width="2.28515625" style="95" customWidth="1"/>
    <col min="8420" max="8420" width="3.7109375" style="95" customWidth="1"/>
    <col min="8421" max="8421" width="13.140625" style="95" customWidth="1"/>
    <col min="8422" max="8422" width="28.28515625" style="95" customWidth="1"/>
    <col min="8423" max="8423" width="2.28515625" style="95" customWidth="1"/>
    <col min="8424" max="8424" width="3.7109375" style="95" customWidth="1"/>
    <col min="8425" max="8425" width="13.140625" style="95" customWidth="1"/>
    <col min="8426" max="8426" width="28.28515625" style="95" customWidth="1"/>
    <col min="8427" max="8427" width="2.28515625" style="95" customWidth="1"/>
    <col min="8428" max="8428" width="3.7109375" style="95" customWidth="1"/>
    <col min="8429" max="8429" width="13.140625" style="95" customWidth="1"/>
    <col min="8430" max="8430" width="28.28515625" style="95" customWidth="1"/>
    <col min="8431" max="8478" width="0" style="95" hidden="1" customWidth="1"/>
    <col min="8479" max="8616" width="11" style="95" customWidth="1"/>
    <col min="8617" max="8652" width="11.42578125" style="95"/>
    <col min="8653" max="8653" width="6.85546875" style="95" customWidth="1"/>
    <col min="8654" max="8654" width="51.5703125" style="95" customWidth="1"/>
    <col min="8655" max="8655" width="2.28515625" style="95" customWidth="1"/>
    <col min="8656" max="8656" width="3" style="95" customWidth="1"/>
    <col min="8657" max="8657" width="12.42578125" style="95" customWidth="1"/>
    <col min="8658" max="8658" width="24.28515625" style="95" customWidth="1"/>
    <col min="8659" max="8659" width="2.28515625" style="95" customWidth="1"/>
    <col min="8660" max="8660" width="3.7109375" style="95" customWidth="1"/>
    <col min="8661" max="8661" width="13.140625" style="95" customWidth="1"/>
    <col min="8662" max="8662" width="28.28515625" style="95" customWidth="1"/>
    <col min="8663" max="8663" width="2.28515625" style="95" customWidth="1"/>
    <col min="8664" max="8664" width="3.7109375" style="95" customWidth="1"/>
    <col min="8665" max="8665" width="13.140625" style="95" customWidth="1"/>
    <col min="8666" max="8666" width="28.28515625" style="95" customWidth="1"/>
    <col min="8667" max="8667" width="2.28515625" style="95" customWidth="1"/>
    <col min="8668" max="8668" width="3.7109375" style="95" customWidth="1"/>
    <col min="8669" max="8669" width="13.140625" style="95" customWidth="1"/>
    <col min="8670" max="8670" width="28.28515625" style="95" customWidth="1"/>
    <col min="8671" max="8671" width="2.28515625" style="95" customWidth="1"/>
    <col min="8672" max="8672" width="3.7109375" style="95" customWidth="1"/>
    <col min="8673" max="8673" width="13.140625" style="95" customWidth="1"/>
    <col min="8674" max="8674" width="28.28515625" style="95" customWidth="1"/>
    <col min="8675" max="8675" width="2.28515625" style="95" customWidth="1"/>
    <col min="8676" max="8676" width="3.7109375" style="95" customWidth="1"/>
    <col min="8677" max="8677" width="13.140625" style="95" customWidth="1"/>
    <col min="8678" max="8678" width="28.28515625" style="95" customWidth="1"/>
    <col min="8679" max="8679" width="2.28515625" style="95" customWidth="1"/>
    <col min="8680" max="8680" width="3.7109375" style="95" customWidth="1"/>
    <col min="8681" max="8681" width="13.140625" style="95" customWidth="1"/>
    <col min="8682" max="8682" width="28.28515625" style="95" customWidth="1"/>
    <col min="8683" max="8683" width="2.28515625" style="95" customWidth="1"/>
    <col min="8684" max="8684" width="3.7109375" style="95" customWidth="1"/>
    <col min="8685" max="8685" width="13.140625" style="95" customWidth="1"/>
    <col min="8686" max="8686" width="28.28515625" style="95" customWidth="1"/>
    <col min="8687" max="8734" width="0" style="95" hidden="1" customWidth="1"/>
    <col min="8735" max="8872" width="11" style="95" customWidth="1"/>
    <col min="8873" max="8908" width="11.42578125" style="95"/>
    <col min="8909" max="8909" width="6.85546875" style="95" customWidth="1"/>
    <col min="8910" max="8910" width="51.5703125" style="95" customWidth="1"/>
    <col min="8911" max="8911" width="2.28515625" style="95" customWidth="1"/>
    <col min="8912" max="8912" width="3" style="95" customWidth="1"/>
    <col min="8913" max="8913" width="12.42578125" style="95" customWidth="1"/>
    <col min="8914" max="8914" width="24.28515625" style="95" customWidth="1"/>
    <col min="8915" max="8915" width="2.28515625" style="95" customWidth="1"/>
    <col min="8916" max="8916" width="3.7109375" style="95" customWidth="1"/>
    <col min="8917" max="8917" width="13.140625" style="95" customWidth="1"/>
    <col min="8918" max="8918" width="28.28515625" style="95" customWidth="1"/>
    <col min="8919" max="8919" width="2.28515625" style="95" customWidth="1"/>
    <col min="8920" max="8920" width="3.7109375" style="95" customWidth="1"/>
    <col min="8921" max="8921" width="13.140625" style="95" customWidth="1"/>
    <col min="8922" max="8922" width="28.28515625" style="95" customWidth="1"/>
    <col min="8923" max="8923" width="2.28515625" style="95" customWidth="1"/>
    <col min="8924" max="8924" width="3.7109375" style="95" customWidth="1"/>
    <col min="8925" max="8925" width="13.140625" style="95" customWidth="1"/>
    <col min="8926" max="8926" width="28.28515625" style="95" customWidth="1"/>
    <col min="8927" max="8927" width="2.28515625" style="95" customWidth="1"/>
    <col min="8928" max="8928" width="3.7109375" style="95" customWidth="1"/>
    <col min="8929" max="8929" width="13.140625" style="95" customWidth="1"/>
    <col min="8930" max="8930" width="28.28515625" style="95" customWidth="1"/>
    <col min="8931" max="8931" width="2.28515625" style="95" customWidth="1"/>
    <col min="8932" max="8932" width="3.7109375" style="95" customWidth="1"/>
    <col min="8933" max="8933" width="13.140625" style="95" customWidth="1"/>
    <col min="8934" max="8934" width="28.28515625" style="95" customWidth="1"/>
    <col min="8935" max="8935" width="2.28515625" style="95" customWidth="1"/>
    <col min="8936" max="8936" width="3.7109375" style="95" customWidth="1"/>
    <col min="8937" max="8937" width="13.140625" style="95" customWidth="1"/>
    <col min="8938" max="8938" width="28.28515625" style="95" customWidth="1"/>
    <col min="8939" max="8939" width="2.28515625" style="95" customWidth="1"/>
    <col min="8940" max="8940" width="3.7109375" style="95" customWidth="1"/>
    <col min="8941" max="8941" width="13.140625" style="95" customWidth="1"/>
    <col min="8942" max="8942" width="28.28515625" style="95" customWidth="1"/>
    <col min="8943" max="8990" width="0" style="95" hidden="1" customWidth="1"/>
    <col min="8991" max="9128" width="11" style="95" customWidth="1"/>
    <col min="9129" max="9164" width="11.42578125" style="95"/>
    <col min="9165" max="9165" width="6.85546875" style="95" customWidth="1"/>
    <col min="9166" max="9166" width="51.5703125" style="95" customWidth="1"/>
    <col min="9167" max="9167" width="2.28515625" style="95" customWidth="1"/>
    <col min="9168" max="9168" width="3" style="95" customWidth="1"/>
    <col min="9169" max="9169" width="12.42578125" style="95" customWidth="1"/>
    <col min="9170" max="9170" width="24.28515625" style="95" customWidth="1"/>
    <col min="9171" max="9171" width="2.28515625" style="95" customWidth="1"/>
    <col min="9172" max="9172" width="3.7109375" style="95" customWidth="1"/>
    <col min="9173" max="9173" width="13.140625" style="95" customWidth="1"/>
    <col min="9174" max="9174" width="28.28515625" style="95" customWidth="1"/>
    <col min="9175" max="9175" width="2.28515625" style="95" customWidth="1"/>
    <col min="9176" max="9176" width="3.7109375" style="95" customWidth="1"/>
    <col min="9177" max="9177" width="13.140625" style="95" customWidth="1"/>
    <col min="9178" max="9178" width="28.28515625" style="95" customWidth="1"/>
    <col min="9179" max="9179" width="2.28515625" style="95" customWidth="1"/>
    <col min="9180" max="9180" width="3.7109375" style="95" customWidth="1"/>
    <col min="9181" max="9181" width="13.140625" style="95" customWidth="1"/>
    <col min="9182" max="9182" width="28.28515625" style="95" customWidth="1"/>
    <col min="9183" max="9183" width="2.28515625" style="95" customWidth="1"/>
    <col min="9184" max="9184" width="3.7109375" style="95" customWidth="1"/>
    <col min="9185" max="9185" width="13.140625" style="95" customWidth="1"/>
    <col min="9186" max="9186" width="28.28515625" style="95" customWidth="1"/>
    <col min="9187" max="9187" width="2.28515625" style="95" customWidth="1"/>
    <col min="9188" max="9188" width="3.7109375" style="95" customWidth="1"/>
    <col min="9189" max="9189" width="13.140625" style="95" customWidth="1"/>
    <col min="9190" max="9190" width="28.28515625" style="95" customWidth="1"/>
    <col min="9191" max="9191" width="2.28515625" style="95" customWidth="1"/>
    <col min="9192" max="9192" width="3.7109375" style="95" customWidth="1"/>
    <col min="9193" max="9193" width="13.140625" style="95" customWidth="1"/>
    <col min="9194" max="9194" width="28.28515625" style="95" customWidth="1"/>
    <col min="9195" max="9195" width="2.28515625" style="95" customWidth="1"/>
    <col min="9196" max="9196" width="3.7109375" style="95" customWidth="1"/>
    <col min="9197" max="9197" width="13.140625" style="95" customWidth="1"/>
    <col min="9198" max="9198" width="28.28515625" style="95" customWidth="1"/>
    <col min="9199" max="9246" width="0" style="95" hidden="1" customWidth="1"/>
    <col min="9247" max="9384" width="11" style="95" customWidth="1"/>
    <col min="9385" max="9420" width="11.42578125" style="95"/>
    <col min="9421" max="9421" width="6.85546875" style="95" customWidth="1"/>
    <col min="9422" max="9422" width="51.5703125" style="95" customWidth="1"/>
    <col min="9423" max="9423" width="2.28515625" style="95" customWidth="1"/>
    <col min="9424" max="9424" width="3" style="95" customWidth="1"/>
    <col min="9425" max="9425" width="12.42578125" style="95" customWidth="1"/>
    <col min="9426" max="9426" width="24.28515625" style="95" customWidth="1"/>
    <col min="9427" max="9427" width="2.28515625" style="95" customWidth="1"/>
    <col min="9428" max="9428" width="3.7109375" style="95" customWidth="1"/>
    <col min="9429" max="9429" width="13.140625" style="95" customWidth="1"/>
    <col min="9430" max="9430" width="28.28515625" style="95" customWidth="1"/>
    <col min="9431" max="9431" width="2.28515625" style="95" customWidth="1"/>
    <col min="9432" max="9432" width="3.7109375" style="95" customWidth="1"/>
    <col min="9433" max="9433" width="13.140625" style="95" customWidth="1"/>
    <col min="9434" max="9434" width="28.28515625" style="95" customWidth="1"/>
    <col min="9435" max="9435" width="2.28515625" style="95" customWidth="1"/>
    <col min="9436" max="9436" width="3.7109375" style="95" customWidth="1"/>
    <col min="9437" max="9437" width="13.140625" style="95" customWidth="1"/>
    <col min="9438" max="9438" width="28.28515625" style="95" customWidth="1"/>
    <col min="9439" max="9439" width="2.28515625" style="95" customWidth="1"/>
    <col min="9440" max="9440" width="3.7109375" style="95" customWidth="1"/>
    <col min="9441" max="9441" width="13.140625" style="95" customWidth="1"/>
    <col min="9442" max="9442" width="28.28515625" style="95" customWidth="1"/>
    <col min="9443" max="9443" width="2.28515625" style="95" customWidth="1"/>
    <col min="9444" max="9444" width="3.7109375" style="95" customWidth="1"/>
    <col min="9445" max="9445" width="13.140625" style="95" customWidth="1"/>
    <col min="9446" max="9446" width="28.28515625" style="95" customWidth="1"/>
    <col min="9447" max="9447" width="2.28515625" style="95" customWidth="1"/>
    <col min="9448" max="9448" width="3.7109375" style="95" customWidth="1"/>
    <col min="9449" max="9449" width="13.140625" style="95" customWidth="1"/>
    <col min="9450" max="9450" width="28.28515625" style="95" customWidth="1"/>
    <col min="9451" max="9451" width="2.28515625" style="95" customWidth="1"/>
    <col min="9452" max="9452" width="3.7109375" style="95" customWidth="1"/>
    <col min="9453" max="9453" width="13.140625" style="95" customWidth="1"/>
    <col min="9454" max="9454" width="28.28515625" style="95" customWidth="1"/>
    <col min="9455" max="9502" width="0" style="95" hidden="1" customWidth="1"/>
    <col min="9503" max="9640" width="11" style="95" customWidth="1"/>
    <col min="9641" max="9676" width="11.42578125" style="95"/>
    <col min="9677" max="9677" width="6.85546875" style="95" customWidth="1"/>
    <col min="9678" max="9678" width="51.5703125" style="95" customWidth="1"/>
    <col min="9679" max="9679" width="2.28515625" style="95" customWidth="1"/>
    <col min="9680" max="9680" width="3" style="95" customWidth="1"/>
    <col min="9681" max="9681" width="12.42578125" style="95" customWidth="1"/>
    <col min="9682" max="9682" width="24.28515625" style="95" customWidth="1"/>
    <col min="9683" max="9683" width="2.28515625" style="95" customWidth="1"/>
    <col min="9684" max="9684" width="3.7109375" style="95" customWidth="1"/>
    <col min="9685" max="9685" width="13.140625" style="95" customWidth="1"/>
    <col min="9686" max="9686" width="28.28515625" style="95" customWidth="1"/>
    <col min="9687" max="9687" width="2.28515625" style="95" customWidth="1"/>
    <col min="9688" max="9688" width="3.7109375" style="95" customWidth="1"/>
    <col min="9689" max="9689" width="13.140625" style="95" customWidth="1"/>
    <col min="9690" max="9690" width="28.28515625" style="95" customWidth="1"/>
    <col min="9691" max="9691" width="2.28515625" style="95" customWidth="1"/>
    <col min="9692" max="9692" width="3.7109375" style="95" customWidth="1"/>
    <col min="9693" max="9693" width="13.140625" style="95" customWidth="1"/>
    <col min="9694" max="9694" width="28.28515625" style="95" customWidth="1"/>
    <col min="9695" max="9695" width="2.28515625" style="95" customWidth="1"/>
    <col min="9696" max="9696" width="3.7109375" style="95" customWidth="1"/>
    <col min="9697" max="9697" width="13.140625" style="95" customWidth="1"/>
    <col min="9698" max="9698" width="28.28515625" style="95" customWidth="1"/>
    <col min="9699" max="9699" width="2.28515625" style="95" customWidth="1"/>
    <col min="9700" max="9700" width="3.7109375" style="95" customWidth="1"/>
    <col min="9701" max="9701" width="13.140625" style="95" customWidth="1"/>
    <col min="9702" max="9702" width="28.28515625" style="95" customWidth="1"/>
    <col min="9703" max="9703" width="2.28515625" style="95" customWidth="1"/>
    <col min="9704" max="9704" width="3.7109375" style="95" customWidth="1"/>
    <col min="9705" max="9705" width="13.140625" style="95" customWidth="1"/>
    <col min="9706" max="9706" width="28.28515625" style="95" customWidth="1"/>
    <col min="9707" max="9707" width="2.28515625" style="95" customWidth="1"/>
    <col min="9708" max="9708" width="3.7109375" style="95" customWidth="1"/>
    <col min="9709" max="9709" width="13.140625" style="95" customWidth="1"/>
    <col min="9710" max="9710" width="28.28515625" style="95" customWidth="1"/>
    <col min="9711" max="9758" width="0" style="95" hidden="1" customWidth="1"/>
    <col min="9759" max="9896" width="11" style="95" customWidth="1"/>
    <col min="9897" max="9932" width="11.42578125" style="95"/>
    <col min="9933" max="9933" width="6.85546875" style="95" customWidth="1"/>
    <col min="9934" max="9934" width="51.5703125" style="95" customWidth="1"/>
    <col min="9935" max="9935" width="2.28515625" style="95" customWidth="1"/>
    <col min="9936" max="9936" width="3" style="95" customWidth="1"/>
    <col min="9937" max="9937" width="12.42578125" style="95" customWidth="1"/>
    <col min="9938" max="9938" width="24.28515625" style="95" customWidth="1"/>
    <col min="9939" max="9939" width="2.28515625" style="95" customWidth="1"/>
    <col min="9940" max="9940" width="3.7109375" style="95" customWidth="1"/>
    <col min="9941" max="9941" width="13.140625" style="95" customWidth="1"/>
    <col min="9942" max="9942" width="28.28515625" style="95" customWidth="1"/>
    <col min="9943" max="9943" width="2.28515625" style="95" customWidth="1"/>
    <col min="9944" max="9944" width="3.7109375" style="95" customWidth="1"/>
    <col min="9945" max="9945" width="13.140625" style="95" customWidth="1"/>
    <col min="9946" max="9946" width="28.28515625" style="95" customWidth="1"/>
    <col min="9947" max="9947" width="2.28515625" style="95" customWidth="1"/>
    <col min="9948" max="9948" width="3.7109375" style="95" customWidth="1"/>
    <col min="9949" max="9949" width="13.140625" style="95" customWidth="1"/>
    <col min="9950" max="9950" width="28.28515625" style="95" customWidth="1"/>
    <col min="9951" max="9951" width="2.28515625" style="95" customWidth="1"/>
    <col min="9952" max="9952" width="3.7109375" style="95" customWidth="1"/>
    <col min="9953" max="9953" width="13.140625" style="95" customWidth="1"/>
    <col min="9954" max="9954" width="28.28515625" style="95" customWidth="1"/>
    <col min="9955" max="9955" width="2.28515625" style="95" customWidth="1"/>
    <col min="9956" max="9956" width="3.7109375" style="95" customWidth="1"/>
    <col min="9957" max="9957" width="13.140625" style="95" customWidth="1"/>
    <col min="9958" max="9958" width="28.28515625" style="95" customWidth="1"/>
    <col min="9959" max="9959" width="2.28515625" style="95" customWidth="1"/>
    <col min="9960" max="9960" width="3.7109375" style="95" customWidth="1"/>
    <col min="9961" max="9961" width="13.140625" style="95" customWidth="1"/>
    <col min="9962" max="9962" width="28.28515625" style="95" customWidth="1"/>
    <col min="9963" max="9963" width="2.28515625" style="95" customWidth="1"/>
    <col min="9964" max="9964" width="3.7109375" style="95" customWidth="1"/>
    <col min="9965" max="9965" width="13.140625" style="95" customWidth="1"/>
    <col min="9966" max="9966" width="28.28515625" style="95" customWidth="1"/>
    <col min="9967" max="10014" width="0" style="95" hidden="1" customWidth="1"/>
    <col min="10015" max="10152" width="11" style="95" customWidth="1"/>
    <col min="10153" max="10188" width="11.42578125" style="95"/>
    <col min="10189" max="10189" width="6.85546875" style="95" customWidth="1"/>
    <col min="10190" max="10190" width="51.5703125" style="95" customWidth="1"/>
    <col min="10191" max="10191" width="2.28515625" style="95" customWidth="1"/>
    <col min="10192" max="10192" width="3" style="95" customWidth="1"/>
    <col min="10193" max="10193" width="12.42578125" style="95" customWidth="1"/>
    <col min="10194" max="10194" width="24.28515625" style="95" customWidth="1"/>
    <col min="10195" max="10195" width="2.28515625" style="95" customWidth="1"/>
    <col min="10196" max="10196" width="3.7109375" style="95" customWidth="1"/>
    <col min="10197" max="10197" width="13.140625" style="95" customWidth="1"/>
    <col min="10198" max="10198" width="28.28515625" style="95" customWidth="1"/>
    <col min="10199" max="10199" width="2.28515625" style="95" customWidth="1"/>
    <col min="10200" max="10200" width="3.7109375" style="95" customWidth="1"/>
    <col min="10201" max="10201" width="13.140625" style="95" customWidth="1"/>
    <col min="10202" max="10202" width="28.28515625" style="95" customWidth="1"/>
    <col min="10203" max="10203" width="2.28515625" style="95" customWidth="1"/>
    <col min="10204" max="10204" width="3.7109375" style="95" customWidth="1"/>
    <col min="10205" max="10205" width="13.140625" style="95" customWidth="1"/>
    <col min="10206" max="10206" width="28.28515625" style="95" customWidth="1"/>
    <col min="10207" max="10207" width="2.28515625" style="95" customWidth="1"/>
    <col min="10208" max="10208" width="3.7109375" style="95" customWidth="1"/>
    <col min="10209" max="10209" width="13.140625" style="95" customWidth="1"/>
    <col min="10210" max="10210" width="28.28515625" style="95" customWidth="1"/>
    <col min="10211" max="10211" width="2.28515625" style="95" customWidth="1"/>
    <col min="10212" max="10212" width="3.7109375" style="95" customWidth="1"/>
    <col min="10213" max="10213" width="13.140625" style="95" customWidth="1"/>
    <col min="10214" max="10214" width="28.28515625" style="95" customWidth="1"/>
    <col min="10215" max="10215" width="2.28515625" style="95" customWidth="1"/>
    <col min="10216" max="10216" width="3.7109375" style="95" customWidth="1"/>
    <col min="10217" max="10217" width="13.140625" style="95" customWidth="1"/>
    <col min="10218" max="10218" width="28.28515625" style="95" customWidth="1"/>
    <col min="10219" max="10219" width="2.28515625" style="95" customWidth="1"/>
    <col min="10220" max="10220" width="3.7109375" style="95" customWidth="1"/>
    <col min="10221" max="10221" width="13.140625" style="95" customWidth="1"/>
    <col min="10222" max="10222" width="28.28515625" style="95" customWidth="1"/>
    <col min="10223" max="10270" width="0" style="95" hidden="1" customWidth="1"/>
    <col min="10271" max="10408" width="11" style="95" customWidth="1"/>
    <col min="10409" max="10444" width="11.42578125" style="95"/>
    <col min="10445" max="10445" width="6.85546875" style="95" customWidth="1"/>
    <col min="10446" max="10446" width="51.5703125" style="95" customWidth="1"/>
    <col min="10447" max="10447" width="2.28515625" style="95" customWidth="1"/>
    <col min="10448" max="10448" width="3" style="95" customWidth="1"/>
    <col min="10449" max="10449" width="12.42578125" style="95" customWidth="1"/>
    <col min="10450" max="10450" width="24.28515625" style="95" customWidth="1"/>
    <col min="10451" max="10451" width="2.28515625" style="95" customWidth="1"/>
    <col min="10452" max="10452" width="3.7109375" style="95" customWidth="1"/>
    <col min="10453" max="10453" width="13.140625" style="95" customWidth="1"/>
    <col min="10454" max="10454" width="28.28515625" style="95" customWidth="1"/>
    <col min="10455" max="10455" width="2.28515625" style="95" customWidth="1"/>
    <col min="10456" max="10456" width="3.7109375" style="95" customWidth="1"/>
    <col min="10457" max="10457" width="13.140625" style="95" customWidth="1"/>
    <col min="10458" max="10458" width="28.28515625" style="95" customWidth="1"/>
    <col min="10459" max="10459" width="2.28515625" style="95" customWidth="1"/>
    <col min="10460" max="10460" width="3.7109375" style="95" customWidth="1"/>
    <col min="10461" max="10461" width="13.140625" style="95" customWidth="1"/>
    <col min="10462" max="10462" width="28.28515625" style="95" customWidth="1"/>
    <col min="10463" max="10463" width="2.28515625" style="95" customWidth="1"/>
    <col min="10464" max="10464" width="3.7109375" style="95" customWidth="1"/>
    <col min="10465" max="10465" width="13.140625" style="95" customWidth="1"/>
    <col min="10466" max="10466" width="28.28515625" style="95" customWidth="1"/>
    <col min="10467" max="10467" width="2.28515625" style="95" customWidth="1"/>
    <col min="10468" max="10468" width="3.7109375" style="95" customWidth="1"/>
    <col min="10469" max="10469" width="13.140625" style="95" customWidth="1"/>
    <col min="10470" max="10470" width="28.28515625" style="95" customWidth="1"/>
    <col min="10471" max="10471" width="2.28515625" style="95" customWidth="1"/>
    <col min="10472" max="10472" width="3.7109375" style="95" customWidth="1"/>
    <col min="10473" max="10473" width="13.140625" style="95" customWidth="1"/>
    <col min="10474" max="10474" width="28.28515625" style="95" customWidth="1"/>
    <col min="10475" max="10475" width="2.28515625" style="95" customWidth="1"/>
    <col min="10476" max="10476" width="3.7109375" style="95" customWidth="1"/>
    <col min="10477" max="10477" width="13.140625" style="95" customWidth="1"/>
    <col min="10478" max="10478" width="28.28515625" style="95" customWidth="1"/>
    <col min="10479" max="10526" width="0" style="95" hidden="1" customWidth="1"/>
    <col min="10527" max="10664" width="11" style="95" customWidth="1"/>
    <col min="10665" max="10700" width="11.42578125" style="95"/>
    <col min="10701" max="10701" width="6.85546875" style="95" customWidth="1"/>
    <col min="10702" max="10702" width="51.5703125" style="95" customWidth="1"/>
    <col min="10703" max="10703" width="2.28515625" style="95" customWidth="1"/>
    <col min="10704" max="10704" width="3" style="95" customWidth="1"/>
    <col min="10705" max="10705" width="12.42578125" style="95" customWidth="1"/>
    <col min="10706" max="10706" width="24.28515625" style="95" customWidth="1"/>
    <col min="10707" max="10707" width="2.28515625" style="95" customWidth="1"/>
    <col min="10708" max="10708" width="3.7109375" style="95" customWidth="1"/>
    <col min="10709" max="10709" width="13.140625" style="95" customWidth="1"/>
    <col min="10710" max="10710" width="28.28515625" style="95" customWidth="1"/>
    <col min="10711" max="10711" width="2.28515625" style="95" customWidth="1"/>
    <col min="10712" max="10712" width="3.7109375" style="95" customWidth="1"/>
    <col min="10713" max="10713" width="13.140625" style="95" customWidth="1"/>
    <col min="10714" max="10714" width="28.28515625" style="95" customWidth="1"/>
    <col min="10715" max="10715" width="2.28515625" style="95" customWidth="1"/>
    <col min="10716" max="10716" width="3.7109375" style="95" customWidth="1"/>
    <col min="10717" max="10717" width="13.140625" style="95" customWidth="1"/>
    <col min="10718" max="10718" width="28.28515625" style="95" customWidth="1"/>
    <col min="10719" max="10719" width="2.28515625" style="95" customWidth="1"/>
    <col min="10720" max="10720" width="3.7109375" style="95" customWidth="1"/>
    <col min="10721" max="10721" width="13.140625" style="95" customWidth="1"/>
    <col min="10722" max="10722" width="28.28515625" style="95" customWidth="1"/>
    <col min="10723" max="10723" width="2.28515625" style="95" customWidth="1"/>
    <col min="10724" max="10724" width="3.7109375" style="95" customWidth="1"/>
    <col min="10725" max="10725" width="13.140625" style="95" customWidth="1"/>
    <col min="10726" max="10726" width="28.28515625" style="95" customWidth="1"/>
    <col min="10727" max="10727" width="2.28515625" style="95" customWidth="1"/>
    <col min="10728" max="10728" width="3.7109375" style="95" customWidth="1"/>
    <col min="10729" max="10729" width="13.140625" style="95" customWidth="1"/>
    <col min="10730" max="10730" width="28.28515625" style="95" customWidth="1"/>
    <col min="10731" max="10731" width="2.28515625" style="95" customWidth="1"/>
    <col min="10732" max="10732" width="3.7109375" style="95" customWidth="1"/>
    <col min="10733" max="10733" width="13.140625" style="95" customWidth="1"/>
    <col min="10734" max="10734" width="28.28515625" style="95" customWidth="1"/>
    <col min="10735" max="10782" width="0" style="95" hidden="1" customWidth="1"/>
    <col min="10783" max="10920" width="11" style="95" customWidth="1"/>
    <col min="10921" max="10956" width="11.42578125" style="95"/>
    <col min="10957" max="10957" width="6.85546875" style="95" customWidth="1"/>
    <col min="10958" max="10958" width="51.5703125" style="95" customWidth="1"/>
    <col min="10959" max="10959" width="2.28515625" style="95" customWidth="1"/>
    <col min="10960" max="10960" width="3" style="95" customWidth="1"/>
    <col min="10961" max="10961" width="12.42578125" style="95" customWidth="1"/>
    <col min="10962" max="10962" width="24.28515625" style="95" customWidth="1"/>
    <col min="10963" max="10963" width="2.28515625" style="95" customWidth="1"/>
    <col min="10964" max="10964" width="3.7109375" style="95" customWidth="1"/>
    <col min="10965" max="10965" width="13.140625" style="95" customWidth="1"/>
    <col min="10966" max="10966" width="28.28515625" style="95" customWidth="1"/>
    <col min="10967" max="10967" width="2.28515625" style="95" customWidth="1"/>
    <col min="10968" max="10968" width="3.7109375" style="95" customWidth="1"/>
    <col min="10969" max="10969" width="13.140625" style="95" customWidth="1"/>
    <col min="10970" max="10970" width="28.28515625" style="95" customWidth="1"/>
    <col min="10971" max="10971" width="2.28515625" style="95" customWidth="1"/>
    <col min="10972" max="10972" width="3.7109375" style="95" customWidth="1"/>
    <col min="10973" max="10973" width="13.140625" style="95" customWidth="1"/>
    <col min="10974" max="10974" width="28.28515625" style="95" customWidth="1"/>
    <col min="10975" max="10975" width="2.28515625" style="95" customWidth="1"/>
    <col min="10976" max="10976" width="3.7109375" style="95" customWidth="1"/>
    <col min="10977" max="10977" width="13.140625" style="95" customWidth="1"/>
    <col min="10978" max="10978" width="28.28515625" style="95" customWidth="1"/>
    <col min="10979" max="10979" width="2.28515625" style="95" customWidth="1"/>
    <col min="10980" max="10980" width="3.7109375" style="95" customWidth="1"/>
    <col min="10981" max="10981" width="13.140625" style="95" customWidth="1"/>
    <col min="10982" max="10982" width="28.28515625" style="95" customWidth="1"/>
    <col min="10983" max="10983" width="2.28515625" style="95" customWidth="1"/>
    <col min="10984" max="10984" width="3.7109375" style="95" customWidth="1"/>
    <col min="10985" max="10985" width="13.140625" style="95" customWidth="1"/>
    <col min="10986" max="10986" width="28.28515625" style="95" customWidth="1"/>
    <col min="10987" max="10987" width="2.28515625" style="95" customWidth="1"/>
    <col min="10988" max="10988" width="3.7109375" style="95" customWidth="1"/>
    <col min="10989" max="10989" width="13.140625" style="95" customWidth="1"/>
    <col min="10990" max="10990" width="28.28515625" style="95" customWidth="1"/>
    <col min="10991" max="11038" width="0" style="95" hidden="1" customWidth="1"/>
    <col min="11039" max="11176" width="11" style="95" customWidth="1"/>
    <col min="11177" max="11212" width="11.42578125" style="95"/>
    <col min="11213" max="11213" width="6.85546875" style="95" customWidth="1"/>
    <col min="11214" max="11214" width="51.5703125" style="95" customWidth="1"/>
    <col min="11215" max="11215" width="2.28515625" style="95" customWidth="1"/>
    <col min="11216" max="11216" width="3" style="95" customWidth="1"/>
    <col min="11217" max="11217" width="12.42578125" style="95" customWidth="1"/>
    <col min="11218" max="11218" width="24.28515625" style="95" customWidth="1"/>
    <col min="11219" max="11219" width="2.28515625" style="95" customWidth="1"/>
    <col min="11220" max="11220" width="3.7109375" style="95" customWidth="1"/>
    <col min="11221" max="11221" width="13.140625" style="95" customWidth="1"/>
    <col min="11222" max="11222" width="28.28515625" style="95" customWidth="1"/>
    <col min="11223" max="11223" width="2.28515625" style="95" customWidth="1"/>
    <col min="11224" max="11224" width="3.7109375" style="95" customWidth="1"/>
    <col min="11225" max="11225" width="13.140625" style="95" customWidth="1"/>
    <col min="11226" max="11226" width="28.28515625" style="95" customWidth="1"/>
    <col min="11227" max="11227" width="2.28515625" style="95" customWidth="1"/>
    <col min="11228" max="11228" width="3.7109375" style="95" customWidth="1"/>
    <col min="11229" max="11229" width="13.140625" style="95" customWidth="1"/>
    <col min="11230" max="11230" width="28.28515625" style="95" customWidth="1"/>
    <col min="11231" max="11231" width="2.28515625" style="95" customWidth="1"/>
    <col min="11232" max="11232" width="3.7109375" style="95" customWidth="1"/>
    <col min="11233" max="11233" width="13.140625" style="95" customWidth="1"/>
    <col min="11234" max="11234" width="28.28515625" style="95" customWidth="1"/>
    <col min="11235" max="11235" width="2.28515625" style="95" customWidth="1"/>
    <col min="11236" max="11236" width="3.7109375" style="95" customWidth="1"/>
    <col min="11237" max="11237" width="13.140625" style="95" customWidth="1"/>
    <col min="11238" max="11238" width="28.28515625" style="95" customWidth="1"/>
    <col min="11239" max="11239" width="2.28515625" style="95" customWidth="1"/>
    <col min="11240" max="11240" width="3.7109375" style="95" customWidth="1"/>
    <col min="11241" max="11241" width="13.140625" style="95" customWidth="1"/>
    <col min="11242" max="11242" width="28.28515625" style="95" customWidth="1"/>
    <col min="11243" max="11243" width="2.28515625" style="95" customWidth="1"/>
    <col min="11244" max="11244" width="3.7109375" style="95" customWidth="1"/>
    <col min="11245" max="11245" width="13.140625" style="95" customWidth="1"/>
    <col min="11246" max="11246" width="28.28515625" style="95" customWidth="1"/>
    <col min="11247" max="11294" width="0" style="95" hidden="1" customWidth="1"/>
    <col min="11295" max="11432" width="11" style="95" customWidth="1"/>
    <col min="11433" max="11468" width="11.42578125" style="95"/>
    <col min="11469" max="11469" width="6.85546875" style="95" customWidth="1"/>
    <col min="11470" max="11470" width="51.5703125" style="95" customWidth="1"/>
    <col min="11471" max="11471" width="2.28515625" style="95" customWidth="1"/>
    <col min="11472" max="11472" width="3" style="95" customWidth="1"/>
    <col min="11473" max="11473" width="12.42578125" style="95" customWidth="1"/>
    <col min="11474" max="11474" width="24.28515625" style="95" customWidth="1"/>
    <col min="11475" max="11475" width="2.28515625" style="95" customWidth="1"/>
    <col min="11476" max="11476" width="3.7109375" style="95" customWidth="1"/>
    <col min="11477" max="11477" width="13.140625" style="95" customWidth="1"/>
    <col min="11478" max="11478" width="28.28515625" style="95" customWidth="1"/>
    <col min="11479" max="11479" width="2.28515625" style="95" customWidth="1"/>
    <col min="11480" max="11480" width="3.7109375" style="95" customWidth="1"/>
    <col min="11481" max="11481" width="13.140625" style="95" customWidth="1"/>
    <col min="11482" max="11482" width="28.28515625" style="95" customWidth="1"/>
    <col min="11483" max="11483" width="2.28515625" style="95" customWidth="1"/>
    <col min="11484" max="11484" width="3.7109375" style="95" customWidth="1"/>
    <col min="11485" max="11485" width="13.140625" style="95" customWidth="1"/>
    <col min="11486" max="11486" width="28.28515625" style="95" customWidth="1"/>
    <col min="11487" max="11487" width="2.28515625" style="95" customWidth="1"/>
    <col min="11488" max="11488" width="3.7109375" style="95" customWidth="1"/>
    <col min="11489" max="11489" width="13.140625" style="95" customWidth="1"/>
    <col min="11490" max="11490" width="28.28515625" style="95" customWidth="1"/>
    <col min="11491" max="11491" width="2.28515625" style="95" customWidth="1"/>
    <col min="11492" max="11492" width="3.7109375" style="95" customWidth="1"/>
    <col min="11493" max="11493" width="13.140625" style="95" customWidth="1"/>
    <col min="11494" max="11494" width="28.28515625" style="95" customWidth="1"/>
    <col min="11495" max="11495" width="2.28515625" style="95" customWidth="1"/>
    <col min="11496" max="11496" width="3.7109375" style="95" customWidth="1"/>
    <col min="11497" max="11497" width="13.140625" style="95" customWidth="1"/>
    <col min="11498" max="11498" width="28.28515625" style="95" customWidth="1"/>
    <col min="11499" max="11499" width="2.28515625" style="95" customWidth="1"/>
    <col min="11500" max="11500" width="3.7109375" style="95" customWidth="1"/>
    <col min="11501" max="11501" width="13.140625" style="95" customWidth="1"/>
    <col min="11502" max="11502" width="28.28515625" style="95" customWidth="1"/>
    <col min="11503" max="11550" width="0" style="95" hidden="1" customWidth="1"/>
    <col min="11551" max="11688" width="11" style="95" customWidth="1"/>
    <col min="11689" max="11724" width="11.42578125" style="95"/>
    <col min="11725" max="11725" width="6.85546875" style="95" customWidth="1"/>
    <col min="11726" max="11726" width="51.5703125" style="95" customWidth="1"/>
    <col min="11727" max="11727" width="2.28515625" style="95" customWidth="1"/>
    <col min="11728" max="11728" width="3" style="95" customWidth="1"/>
    <col min="11729" max="11729" width="12.42578125" style="95" customWidth="1"/>
    <col min="11730" max="11730" width="24.28515625" style="95" customWidth="1"/>
    <col min="11731" max="11731" width="2.28515625" style="95" customWidth="1"/>
    <col min="11732" max="11732" width="3.7109375" style="95" customWidth="1"/>
    <col min="11733" max="11733" width="13.140625" style="95" customWidth="1"/>
    <col min="11734" max="11734" width="28.28515625" style="95" customWidth="1"/>
    <col min="11735" max="11735" width="2.28515625" style="95" customWidth="1"/>
    <col min="11736" max="11736" width="3.7109375" style="95" customWidth="1"/>
    <col min="11737" max="11737" width="13.140625" style="95" customWidth="1"/>
    <col min="11738" max="11738" width="28.28515625" style="95" customWidth="1"/>
    <col min="11739" max="11739" width="2.28515625" style="95" customWidth="1"/>
    <col min="11740" max="11740" width="3.7109375" style="95" customWidth="1"/>
    <col min="11741" max="11741" width="13.140625" style="95" customWidth="1"/>
    <col min="11742" max="11742" width="28.28515625" style="95" customWidth="1"/>
    <col min="11743" max="11743" width="2.28515625" style="95" customWidth="1"/>
    <col min="11744" max="11744" width="3.7109375" style="95" customWidth="1"/>
    <col min="11745" max="11745" width="13.140625" style="95" customWidth="1"/>
    <col min="11746" max="11746" width="28.28515625" style="95" customWidth="1"/>
    <col min="11747" max="11747" width="2.28515625" style="95" customWidth="1"/>
    <col min="11748" max="11748" width="3.7109375" style="95" customWidth="1"/>
    <col min="11749" max="11749" width="13.140625" style="95" customWidth="1"/>
    <col min="11750" max="11750" width="28.28515625" style="95" customWidth="1"/>
    <col min="11751" max="11751" width="2.28515625" style="95" customWidth="1"/>
    <col min="11752" max="11752" width="3.7109375" style="95" customWidth="1"/>
    <col min="11753" max="11753" width="13.140625" style="95" customWidth="1"/>
    <col min="11754" max="11754" width="28.28515625" style="95" customWidth="1"/>
    <col min="11755" max="11755" width="2.28515625" style="95" customWidth="1"/>
    <col min="11756" max="11756" width="3.7109375" style="95" customWidth="1"/>
    <col min="11757" max="11757" width="13.140625" style="95" customWidth="1"/>
    <col min="11758" max="11758" width="28.28515625" style="95" customWidth="1"/>
    <col min="11759" max="11806" width="0" style="95" hidden="1" customWidth="1"/>
    <col min="11807" max="11944" width="11" style="95" customWidth="1"/>
    <col min="11945" max="11980" width="11.42578125" style="95"/>
    <col min="11981" max="11981" width="6.85546875" style="95" customWidth="1"/>
    <col min="11982" max="11982" width="51.5703125" style="95" customWidth="1"/>
    <col min="11983" max="11983" width="2.28515625" style="95" customWidth="1"/>
    <col min="11984" max="11984" width="3" style="95" customWidth="1"/>
    <col min="11985" max="11985" width="12.42578125" style="95" customWidth="1"/>
    <col min="11986" max="11986" width="24.28515625" style="95" customWidth="1"/>
    <col min="11987" max="11987" width="2.28515625" style="95" customWidth="1"/>
    <col min="11988" max="11988" width="3.7109375" style="95" customWidth="1"/>
    <col min="11989" max="11989" width="13.140625" style="95" customWidth="1"/>
    <col min="11990" max="11990" width="28.28515625" style="95" customWidth="1"/>
    <col min="11991" max="11991" width="2.28515625" style="95" customWidth="1"/>
    <col min="11992" max="11992" width="3.7109375" style="95" customWidth="1"/>
    <col min="11993" max="11993" width="13.140625" style="95" customWidth="1"/>
    <col min="11994" max="11994" width="28.28515625" style="95" customWidth="1"/>
    <col min="11995" max="11995" width="2.28515625" style="95" customWidth="1"/>
    <col min="11996" max="11996" width="3.7109375" style="95" customWidth="1"/>
    <col min="11997" max="11997" width="13.140625" style="95" customWidth="1"/>
    <col min="11998" max="11998" width="28.28515625" style="95" customWidth="1"/>
    <col min="11999" max="11999" width="2.28515625" style="95" customWidth="1"/>
    <col min="12000" max="12000" width="3.7109375" style="95" customWidth="1"/>
    <col min="12001" max="12001" width="13.140625" style="95" customWidth="1"/>
    <col min="12002" max="12002" width="28.28515625" style="95" customWidth="1"/>
    <col min="12003" max="12003" width="2.28515625" style="95" customWidth="1"/>
    <col min="12004" max="12004" width="3.7109375" style="95" customWidth="1"/>
    <col min="12005" max="12005" width="13.140625" style="95" customWidth="1"/>
    <col min="12006" max="12006" width="28.28515625" style="95" customWidth="1"/>
    <col min="12007" max="12007" width="2.28515625" style="95" customWidth="1"/>
    <col min="12008" max="12008" width="3.7109375" style="95" customWidth="1"/>
    <col min="12009" max="12009" width="13.140625" style="95" customWidth="1"/>
    <col min="12010" max="12010" width="28.28515625" style="95" customWidth="1"/>
    <col min="12011" max="12011" width="2.28515625" style="95" customWidth="1"/>
    <col min="12012" max="12012" width="3.7109375" style="95" customWidth="1"/>
    <col min="12013" max="12013" width="13.140625" style="95" customWidth="1"/>
    <col min="12014" max="12014" width="28.28515625" style="95" customWidth="1"/>
    <col min="12015" max="12062" width="0" style="95" hidden="1" customWidth="1"/>
    <col min="12063" max="12200" width="11" style="95" customWidth="1"/>
    <col min="12201" max="12236" width="11.42578125" style="95"/>
    <col min="12237" max="12237" width="6.85546875" style="95" customWidth="1"/>
    <col min="12238" max="12238" width="51.5703125" style="95" customWidth="1"/>
    <col min="12239" max="12239" width="2.28515625" style="95" customWidth="1"/>
    <col min="12240" max="12240" width="3" style="95" customWidth="1"/>
    <col min="12241" max="12241" width="12.42578125" style="95" customWidth="1"/>
    <col min="12242" max="12242" width="24.28515625" style="95" customWidth="1"/>
    <col min="12243" max="12243" width="2.28515625" style="95" customWidth="1"/>
    <col min="12244" max="12244" width="3.7109375" style="95" customWidth="1"/>
    <col min="12245" max="12245" width="13.140625" style="95" customWidth="1"/>
    <col min="12246" max="12246" width="28.28515625" style="95" customWidth="1"/>
    <col min="12247" max="12247" width="2.28515625" style="95" customWidth="1"/>
    <col min="12248" max="12248" width="3.7109375" style="95" customWidth="1"/>
    <col min="12249" max="12249" width="13.140625" style="95" customWidth="1"/>
    <col min="12250" max="12250" width="28.28515625" style="95" customWidth="1"/>
    <col min="12251" max="12251" width="2.28515625" style="95" customWidth="1"/>
    <col min="12252" max="12252" width="3.7109375" style="95" customWidth="1"/>
    <col min="12253" max="12253" width="13.140625" style="95" customWidth="1"/>
    <col min="12254" max="12254" width="28.28515625" style="95" customWidth="1"/>
    <col min="12255" max="12255" width="2.28515625" style="95" customWidth="1"/>
    <col min="12256" max="12256" width="3.7109375" style="95" customWidth="1"/>
    <col min="12257" max="12257" width="13.140625" style="95" customWidth="1"/>
    <col min="12258" max="12258" width="28.28515625" style="95" customWidth="1"/>
    <col min="12259" max="12259" width="2.28515625" style="95" customWidth="1"/>
    <col min="12260" max="12260" width="3.7109375" style="95" customWidth="1"/>
    <col min="12261" max="12261" width="13.140625" style="95" customWidth="1"/>
    <col min="12262" max="12262" width="28.28515625" style="95" customWidth="1"/>
    <col min="12263" max="12263" width="2.28515625" style="95" customWidth="1"/>
    <col min="12264" max="12264" width="3.7109375" style="95" customWidth="1"/>
    <col min="12265" max="12265" width="13.140625" style="95" customWidth="1"/>
    <col min="12266" max="12266" width="28.28515625" style="95" customWidth="1"/>
    <col min="12267" max="12267" width="2.28515625" style="95" customWidth="1"/>
    <col min="12268" max="12268" width="3.7109375" style="95" customWidth="1"/>
    <col min="12269" max="12269" width="13.140625" style="95" customWidth="1"/>
    <col min="12270" max="12270" width="28.28515625" style="95" customWidth="1"/>
    <col min="12271" max="12318" width="0" style="95" hidden="1" customWidth="1"/>
    <col min="12319" max="12456" width="11" style="95" customWidth="1"/>
    <col min="12457" max="12492" width="11.42578125" style="95"/>
    <col min="12493" max="12493" width="6.85546875" style="95" customWidth="1"/>
    <col min="12494" max="12494" width="51.5703125" style="95" customWidth="1"/>
    <col min="12495" max="12495" width="2.28515625" style="95" customWidth="1"/>
    <col min="12496" max="12496" width="3" style="95" customWidth="1"/>
    <col min="12497" max="12497" width="12.42578125" style="95" customWidth="1"/>
    <col min="12498" max="12498" width="24.28515625" style="95" customWidth="1"/>
    <col min="12499" max="12499" width="2.28515625" style="95" customWidth="1"/>
    <col min="12500" max="12500" width="3.7109375" style="95" customWidth="1"/>
    <col min="12501" max="12501" width="13.140625" style="95" customWidth="1"/>
    <col min="12502" max="12502" width="28.28515625" style="95" customWidth="1"/>
    <col min="12503" max="12503" width="2.28515625" style="95" customWidth="1"/>
    <col min="12504" max="12504" width="3.7109375" style="95" customWidth="1"/>
    <col min="12505" max="12505" width="13.140625" style="95" customWidth="1"/>
    <col min="12506" max="12506" width="28.28515625" style="95" customWidth="1"/>
    <col min="12507" max="12507" width="2.28515625" style="95" customWidth="1"/>
    <col min="12508" max="12508" width="3.7109375" style="95" customWidth="1"/>
    <col min="12509" max="12509" width="13.140625" style="95" customWidth="1"/>
    <col min="12510" max="12510" width="28.28515625" style="95" customWidth="1"/>
    <col min="12511" max="12511" width="2.28515625" style="95" customWidth="1"/>
    <col min="12512" max="12512" width="3.7109375" style="95" customWidth="1"/>
    <col min="12513" max="12513" width="13.140625" style="95" customWidth="1"/>
    <col min="12514" max="12514" width="28.28515625" style="95" customWidth="1"/>
    <col min="12515" max="12515" width="2.28515625" style="95" customWidth="1"/>
    <col min="12516" max="12516" width="3.7109375" style="95" customWidth="1"/>
    <col min="12517" max="12517" width="13.140625" style="95" customWidth="1"/>
    <col min="12518" max="12518" width="28.28515625" style="95" customWidth="1"/>
    <col min="12519" max="12519" width="2.28515625" style="95" customWidth="1"/>
    <col min="12520" max="12520" width="3.7109375" style="95" customWidth="1"/>
    <col min="12521" max="12521" width="13.140625" style="95" customWidth="1"/>
    <col min="12522" max="12522" width="28.28515625" style="95" customWidth="1"/>
    <col min="12523" max="12523" width="2.28515625" style="95" customWidth="1"/>
    <col min="12524" max="12524" width="3.7109375" style="95" customWidth="1"/>
    <col min="12525" max="12525" width="13.140625" style="95" customWidth="1"/>
    <col min="12526" max="12526" width="28.28515625" style="95" customWidth="1"/>
    <col min="12527" max="12574" width="0" style="95" hidden="1" customWidth="1"/>
    <col min="12575" max="12712" width="11" style="95" customWidth="1"/>
    <col min="12713" max="12748" width="11.42578125" style="95"/>
    <col min="12749" max="12749" width="6.85546875" style="95" customWidth="1"/>
    <col min="12750" max="12750" width="51.5703125" style="95" customWidth="1"/>
    <col min="12751" max="12751" width="2.28515625" style="95" customWidth="1"/>
    <col min="12752" max="12752" width="3" style="95" customWidth="1"/>
    <col min="12753" max="12753" width="12.42578125" style="95" customWidth="1"/>
    <col min="12754" max="12754" width="24.28515625" style="95" customWidth="1"/>
    <col min="12755" max="12755" width="2.28515625" style="95" customWidth="1"/>
    <col min="12756" max="12756" width="3.7109375" style="95" customWidth="1"/>
    <col min="12757" max="12757" width="13.140625" style="95" customWidth="1"/>
    <col min="12758" max="12758" width="28.28515625" style="95" customWidth="1"/>
    <col min="12759" max="12759" width="2.28515625" style="95" customWidth="1"/>
    <col min="12760" max="12760" width="3.7109375" style="95" customWidth="1"/>
    <col min="12761" max="12761" width="13.140625" style="95" customWidth="1"/>
    <col min="12762" max="12762" width="28.28515625" style="95" customWidth="1"/>
    <col min="12763" max="12763" width="2.28515625" style="95" customWidth="1"/>
    <col min="12764" max="12764" width="3.7109375" style="95" customWidth="1"/>
    <col min="12765" max="12765" width="13.140625" style="95" customWidth="1"/>
    <col min="12766" max="12766" width="28.28515625" style="95" customWidth="1"/>
    <col min="12767" max="12767" width="2.28515625" style="95" customWidth="1"/>
    <col min="12768" max="12768" width="3.7109375" style="95" customWidth="1"/>
    <col min="12769" max="12769" width="13.140625" style="95" customWidth="1"/>
    <col min="12770" max="12770" width="28.28515625" style="95" customWidth="1"/>
    <col min="12771" max="12771" width="2.28515625" style="95" customWidth="1"/>
    <col min="12772" max="12772" width="3.7109375" style="95" customWidth="1"/>
    <col min="12773" max="12773" width="13.140625" style="95" customWidth="1"/>
    <col min="12774" max="12774" width="28.28515625" style="95" customWidth="1"/>
    <col min="12775" max="12775" width="2.28515625" style="95" customWidth="1"/>
    <col min="12776" max="12776" width="3.7109375" style="95" customWidth="1"/>
    <col min="12777" max="12777" width="13.140625" style="95" customWidth="1"/>
    <col min="12778" max="12778" width="28.28515625" style="95" customWidth="1"/>
    <col min="12779" max="12779" width="2.28515625" style="95" customWidth="1"/>
    <col min="12780" max="12780" width="3.7109375" style="95" customWidth="1"/>
    <col min="12781" max="12781" width="13.140625" style="95" customWidth="1"/>
    <col min="12782" max="12782" width="28.28515625" style="95" customWidth="1"/>
    <col min="12783" max="12830" width="0" style="95" hidden="1" customWidth="1"/>
    <col min="12831" max="12968" width="11" style="95" customWidth="1"/>
    <col min="12969" max="13004" width="11.42578125" style="95"/>
    <col min="13005" max="13005" width="6.85546875" style="95" customWidth="1"/>
    <col min="13006" max="13006" width="51.5703125" style="95" customWidth="1"/>
    <col min="13007" max="13007" width="2.28515625" style="95" customWidth="1"/>
    <col min="13008" max="13008" width="3" style="95" customWidth="1"/>
    <col min="13009" max="13009" width="12.42578125" style="95" customWidth="1"/>
    <col min="13010" max="13010" width="24.28515625" style="95" customWidth="1"/>
    <col min="13011" max="13011" width="2.28515625" style="95" customWidth="1"/>
    <col min="13012" max="13012" width="3.7109375" style="95" customWidth="1"/>
    <col min="13013" max="13013" width="13.140625" style="95" customWidth="1"/>
    <col min="13014" max="13014" width="28.28515625" style="95" customWidth="1"/>
    <col min="13015" max="13015" width="2.28515625" style="95" customWidth="1"/>
    <col min="13016" max="13016" width="3.7109375" style="95" customWidth="1"/>
    <col min="13017" max="13017" width="13.140625" style="95" customWidth="1"/>
    <col min="13018" max="13018" width="28.28515625" style="95" customWidth="1"/>
    <col min="13019" max="13019" width="2.28515625" style="95" customWidth="1"/>
    <col min="13020" max="13020" width="3.7109375" style="95" customWidth="1"/>
    <col min="13021" max="13021" width="13.140625" style="95" customWidth="1"/>
    <col min="13022" max="13022" width="28.28515625" style="95" customWidth="1"/>
    <col min="13023" max="13023" width="2.28515625" style="95" customWidth="1"/>
    <col min="13024" max="13024" width="3.7109375" style="95" customWidth="1"/>
    <col min="13025" max="13025" width="13.140625" style="95" customWidth="1"/>
    <col min="13026" max="13026" width="28.28515625" style="95" customWidth="1"/>
    <col min="13027" max="13027" width="2.28515625" style="95" customWidth="1"/>
    <col min="13028" max="13028" width="3.7109375" style="95" customWidth="1"/>
    <col min="13029" max="13029" width="13.140625" style="95" customWidth="1"/>
    <col min="13030" max="13030" width="28.28515625" style="95" customWidth="1"/>
    <col min="13031" max="13031" width="2.28515625" style="95" customWidth="1"/>
    <col min="13032" max="13032" width="3.7109375" style="95" customWidth="1"/>
    <col min="13033" max="13033" width="13.140625" style="95" customWidth="1"/>
    <col min="13034" max="13034" width="28.28515625" style="95" customWidth="1"/>
    <col min="13035" max="13035" width="2.28515625" style="95" customWidth="1"/>
    <col min="13036" max="13036" width="3.7109375" style="95" customWidth="1"/>
    <col min="13037" max="13037" width="13.140625" style="95" customWidth="1"/>
    <col min="13038" max="13038" width="28.28515625" style="95" customWidth="1"/>
    <col min="13039" max="13086" width="0" style="95" hidden="1" customWidth="1"/>
    <col min="13087" max="13224" width="11" style="95" customWidth="1"/>
    <col min="13225" max="13260" width="11.42578125" style="95"/>
    <col min="13261" max="13261" width="6.85546875" style="95" customWidth="1"/>
    <col min="13262" max="13262" width="51.5703125" style="95" customWidth="1"/>
    <col min="13263" max="13263" width="2.28515625" style="95" customWidth="1"/>
    <col min="13264" max="13264" width="3" style="95" customWidth="1"/>
    <col min="13265" max="13265" width="12.42578125" style="95" customWidth="1"/>
    <col min="13266" max="13266" width="24.28515625" style="95" customWidth="1"/>
    <col min="13267" max="13267" width="2.28515625" style="95" customWidth="1"/>
    <col min="13268" max="13268" width="3.7109375" style="95" customWidth="1"/>
    <col min="13269" max="13269" width="13.140625" style="95" customWidth="1"/>
    <col min="13270" max="13270" width="28.28515625" style="95" customWidth="1"/>
    <col min="13271" max="13271" width="2.28515625" style="95" customWidth="1"/>
    <col min="13272" max="13272" width="3.7109375" style="95" customWidth="1"/>
    <col min="13273" max="13273" width="13.140625" style="95" customWidth="1"/>
    <col min="13274" max="13274" width="28.28515625" style="95" customWidth="1"/>
    <col min="13275" max="13275" width="2.28515625" style="95" customWidth="1"/>
    <col min="13276" max="13276" width="3.7109375" style="95" customWidth="1"/>
    <col min="13277" max="13277" width="13.140625" style="95" customWidth="1"/>
    <col min="13278" max="13278" width="28.28515625" style="95" customWidth="1"/>
    <col min="13279" max="13279" width="2.28515625" style="95" customWidth="1"/>
    <col min="13280" max="13280" width="3.7109375" style="95" customWidth="1"/>
    <col min="13281" max="13281" width="13.140625" style="95" customWidth="1"/>
    <col min="13282" max="13282" width="28.28515625" style="95" customWidth="1"/>
    <col min="13283" max="13283" width="2.28515625" style="95" customWidth="1"/>
    <col min="13284" max="13284" width="3.7109375" style="95" customWidth="1"/>
    <col min="13285" max="13285" width="13.140625" style="95" customWidth="1"/>
    <col min="13286" max="13286" width="28.28515625" style="95" customWidth="1"/>
    <col min="13287" max="13287" width="2.28515625" style="95" customWidth="1"/>
    <col min="13288" max="13288" width="3.7109375" style="95" customWidth="1"/>
    <col min="13289" max="13289" width="13.140625" style="95" customWidth="1"/>
    <col min="13290" max="13290" width="28.28515625" style="95" customWidth="1"/>
    <col min="13291" max="13291" width="2.28515625" style="95" customWidth="1"/>
    <col min="13292" max="13292" width="3.7109375" style="95" customWidth="1"/>
    <col min="13293" max="13293" width="13.140625" style="95" customWidth="1"/>
    <col min="13294" max="13294" width="28.28515625" style="95" customWidth="1"/>
    <col min="13295" max="13342" width="0" style="95" hidden="1" customWidth="1"/>
    <col min="13343" max="13480" width="11" style="95" customWidth="1"/>
    <col min="13481" max="13516" width="11.42578125" style="95"/>
    <col min="13517" max="13517" width="6.85546875" style="95" customWidth="1"/>
    <col min="13518" max="13518" width="51.5703125" style="95" customWidth="1"/>
    <col min="13519" max="13519" width="2.28515625" style="95" customWidth="1"/>
    <col min="13520" max="13520" width="3" style="95" customWidth="1"/>
    <col min="13521" max="13521" width="12.42578125" style="95" customWidth="1"/>
    <col min="13522" max="13522" width="24.28515625" style="95" customWidth="1"/>
    <col min="13523" max="13523" width="2.28515625" style="95" customWidth="1"/>
    <col min="13524" max="13524" width="3.7109375" style="95" customWidth="1"/>
    <col min="13525" max="13525" width="13.140625" style="95" customWidth="1"/>
    <col min="13526" max="13526" width="28.28515625" style="95" customWidth="1"/>
    <col min="13527" max="13527" width="2.28515625" style="95" customWidth="1"/>
    <col min="13528" max="13528" width="3.7109375" style="95" customWidth="1"/>
    <col min="13529" max="13529" width="13.140625" style="95" customWidth="1"/>
    <col min="13530" max="13530" width="28.28515625" style="95" customWidth="1"/>
    <col min="13531" max="13531" width="2.28515625" style="95" customWidth="1"/>
    <col min="13532" max="13532" width="3.7109375" style="95" customWidth="1"/>
    <col min="13533" max="13533" width="13.140625" style="95" customWidth="1"/>
    <col min="13534" max="13534" width="28.28515625" style="95" customWidth="1"/>
    <col min="13535" max="13535" width="2.28515625" style="95" customWidth="1"/>
    <col min="13536" max="13536" width="3.7109375" style="95" customWidth="1"/>
    <col min="13537" max="13537" width="13.140625" style="95" customWidth="1"/>
    <col min="13538" max="13538" width="28.28515625" style="95" customWidth="1"/>
    <col min="13539" max="13539" width="2.28515625" style="95" customWidth="1"/>
    <col min="13540" max="13540" width="3.7109375" style="95" customWidth="1"/>
    <col min="13541" max="13541" width="13.140625" style="95" customWidth="1"/>
    <col min="13542" max="13542" width="28.28515625" style="95" customWidth="1"/>
    <col min="13543" max="13543" width="2.28515625" style="95" customWidth="1"/>
    <col min="13544" max="13544" width="3.7109375" style="95" customWidth="1"/>
    <col min="13545" max="13545" width="13.140625" style="95" customWidth="1"/>
    <col min="13546" max="13546" width="28.28515625" style="95" customWidth="1"/>
    <col min="13547" max="13547" width="2.28515625" style="95" customWidth="1"/>
    <col min="13548" max="13548" width="3.7109375" style="95" customWidth="1"/>
    <col min="13549" max="13549" width="13.140625" style="95" customWidth="1"/>
    <col min="13550" max="13550" width="28.28515625" style="95" customWidth="1"/>
    <col min="13551" max="13598" width="0" style="95" hidden="1" customWidth="1"/>
    <col min="13599" max="13736" width="11" style="95" customWidth="1"/>
    <col min="13737" max="13772" width="11.42578125" style="95"/>
    <col min="13773" max="13773" width="6.85546875" style="95" customWidth="1"/>
    <col min="13774" max="13774" width="51.5703125" style="95" customWidth="1"/>
    <col min="13775" max="13775" width="2.28515625" style="95" customWidth="1"/>
    <col min="13776" max="13776" width="3" style="95" customWidth="1"/>
    <col min="13777" max="13777" width="12.42578125" style="95" customWidth="1"/>
    <col min="13778" max="13778" width="24.28515625" style="95" customWidth="1"/>
    <col min="13779" max="13779" width="2.28515625" style="95" customWidth="1"/>
    <col min="13780" max="13780" width="3.7109375" style="95" customWidth="1"/>
    <col min="13781" max="13781" width="13.140625" style="95" customWidth="1"/>
    <col min="13782" max="13782" width="28.28515625" style="95" customWidth="1"/>
    <col min="13783" max="13783" width="2.28515625" style="95" customWidth="1"/>
    <col min="13784" max="13784" width="3.7109375" style="95" customWidth="1"/>
    <col min="13785" max="13785" width="13.140625" style="95" customWidth="1"/>
    <col min="13786" max="13786" width="28.28515625" style="95" customWidth="1"/>
    <col min="13787" max="13787" width="2.28515625" style="95" customWidth="1"/>
    <col min="13788" max="13788" width="3.7109375" style="95" customWidth="1"/>
    <col min="13789" max="13789" width="13.140625" style="95" customWidth="1"/>
    <col min="13790" max="13790" width="28.28515625" style="95" customWidth="1"/>
    <col min="13791" max="13791" width="2.28515625" style="95" customWidth="1"/>
    <col min="13792" max="13792" width="3.7109375" style="95" customWidth="1"/>
    <col min="13793" max="13793" width="13.140625" style="95" customWidth="1"/>
    <col min="13794" max="13794" width="28.28515625" style="95" customWidth="1"/>
    <col min="13795" max="13795" width="2.28515625" style="95" customWidth="1"/>
    <col min="13796" max="13796" width="3.7109375" style="95" customWidth="1"/>
    <col min="13797" max="13797" width="13.140625" style="95" customWidth="1"/>
    <col min="13798" max="13798" width="28.28515625" style="95" customWidth="1"/>
    <col min="13799" max="13799" width="2.28515625" style="95" customWidth="1"/>
    <col min="13800" max="13800" width="3.7109375" style="95" customWidth="1"/>
    <col min="13801" max="13801" width="13.140625" style="95" customWidth="1"/>
    <col min="13802" max="13802" width="28.28515625" style="95" customWidth="1"/>
    <col min="13803" max="13803" width="2.28515625" style="95" customWidth="1"/>
    <col min="13804" max="13804" width="3.7109375" style="95" customWidth="1"/>
    <col min="13805" max="13805" width="13.140625" style="95" customWidth="1"/>
    <col min="13806" max="13806" width="28.28515625" style="95" customWidth="1"/>
    <col min="13807" max="13854" width="0" style="95" hidden="1" customWidth="1"/>
    <col min="13855" max="13992" width="11" style="95" customWidth="1"/>
    <col min="13993" max="14028" width="11.42578125" style="95"/>
    <col min="14029" max="14029" width="6.85546875" style="95" customWidth="1"/>
    <col min="14030" max="14030" width="51.5703125" style="95" customWidth="1"/>
    <col min="14031" max="14031" width="2.28515625" style="95" customWidth="1"/>
    <col min="14032" max="14032" width="3" style="95" customWidth="1"/>
    <col min="14033" max="14033" width="12.42578125" style="95" customWidth="1"/>
    <col min="14034" max="14034" width="24.28515625" style="95" customWidth="1"/>
    <col min="14035" max="14035" width="2.28515625" style="95" customWidth="1"/>
    <col min="14036" max="14036" width="3.7109375" style="95" customWidth="1"/>
    <col min="14037" max="14037" width="13.140625" style="95" customWidth="1"/>
    <col min="14038" max="14038" width="28.28515625" style="95" customWidth="1"/>
    <col min="14039" max="14039" width="2.28515625" style="95" customWidth="1"/>
    <col min="14040" max="14040" width="3.7109375" style="95" customWidth="1"/>
    <col min="14041" max="14041" width="13.140625" style="95" customWidth="1"/>
    <col min="14042" max="14042" width="28.28515625" style="95" customWidth="1"/>
    <col min="14043" max="14043" width="2.28515625" style="95" customWidth="1"/>
    <col min="14044" max="14044" width="3.7109375" style="95" customWidth="1"/>
    <col min="14045" max="14045" width="13.140625" style="95" customWidth="1"/>
    <col min="14046" max="14046" width="28.28515625" style="95" customWidth="1"/>
    <col min="14047" max="14047" width="2.28515625" style="95" customWidth="1"/>
    <col min="14048" max="14048" width="3.7109375" style="95" customWidth="1"/>
    <col min="14049" max="14049" width="13.140625" style="95" customWidth="1"/>
    <col min="14050" max="14050" width="28.28515625" style="95" customWidth="1"/>
    <col min="14051" max="14051" width="2.28515625" style="95" customWidth="1"/>
    <col min="14052" max="14052" width="3.7109375" style="95" customWidth="1"/>
    <col min="14053" max="14053" width="13.140625" style="95" customWidth="1"/>
    <col min="14054" max="14054" width="28.28515625" style="95" customWidth="1"/>
    <col min="14055" max="14055" width="2.28515625" style="95" customWidth="1"/>
    <col min="14056" max="14056" width="3.7109375" style="95" customWidth="1"/>
    <col min="14057" max="14057" width="13.140625" style="95" customWidth="1"/>
    <col min="14058" max="14058" width="28.28515625" style="95" customWidth="1"/>
    <col min="14059" max="14059" width="2.28515625" style="95" customWidth="1"/>
    <col min="14060" max="14060" width="3.7109375" style="95" customWidth="1"/>
    <col min="14061" max="14061" width="13.140625" style="95" customWidth="1"/>
    <col min="14062" max="14062" width="28.28515625" style="95" customWidth="1"/>
    <col min="14063" max="14110" width="0" style="95" hidden="1" customWidth="1"/>
    <col min="14111" max="14248" width="11" style="95" customWidth="1"/>
    <col min="14249" max="14284" width="11.42578125" style="95"/>
    <col min="14285" max="14285" width="6.85546875" style="95" customWidth="1"/>
    <col min="14286" max="14286" width="51.5703125" style="95" customWidth="1"/>
    <col min="14287" max="14287" width="2.28515625" style="95" customWidth="1"/>
    <col min="14288" max="14288" width="3" style="95" customWidth="1"/>
    <col min="14289" max="14289" width="12.42578125" style="95" customWidth="1"/>
    <col min="14290" max="14290" width="24.28515625" style="95" customWidth="1"/>
    <col min="14291" max="14291" width="2.28515625" style="95" customWidth="1"/>
    <col min="14292" max="14292" width="3.7109375" style="95" customWidth="1"/>
    <col min="14293" max="14293" width="13.140625" style="95" customWidth="1"/>
    <col min="14294" max="14294" width="28.28515625" style="95" customWidth="1"/>
    <col min="14295" max="14295" width="2.28515625" style="95" customWidth="1"/>
    <col min="14296" max="14296" width="3.7109375" style="95" customWidth="1"/>
    <col min="14297" max="14297" width="13.140625" style="95" customWidth="1"/>
    <col min="14298" max="14298" width="28.28515625" style="95" customWidth="1"/>
    <col min="14299" max="14299" width="2.28515625" style="95" customWidth="1"/>
    <col min="14300" max="14300" width="3.7109375" style="95" customWidth="1"/>
    <col min="14301" max="14301" width="13.140625" style="95" customWidth="1"/>
    <col min="14302" max="14302" width="28.28515625" style="95" customWidth="1"/>
    <col min="14303" max="14303" width="2.28515625" style="95" customWidth="1"/>
    <col min="14304" max="14304" width="3.7109375" style="95" customWidth="1"/>
    <col min="14305" max="14305" width="13.140625" style="95" customWidth="1"/>
    <col min="14306" max="14306" width="28.28515625" style="95" customWidth="1"/>
    <col min="14307" max="14307" width="2.28515625" style="95" customWidth="1"/>
    <col min="14308" max="14308" width="3.7109375" style="95" customWidth="1"/>
    <col min="14309" max="14309" width="13.140625" style="95" customWidth="1"/>
    <col min="14310" max="14310" width="28.28515625" style="95" customWidth="1"/>
    <col min="14311" max="14311" width="2.28515625" style="95" customWidth="1"/>
    <col min="14312" max="14312" width="3.7109375" style="95" customWidth="1"/>
    <col min="14313" max="14313" width="13.140625" style="95" customWidth="1"/>
    <col min="14314" max="14314" width="28.28515625" style="95" customWidth="1"/>
    <col min="14315" max="14315" width="2.28515625" style="95" customWidth="1"/>
    <col min="14316" max="14316" width="3.7109375" style="95" customWidth="1"/>
    <col min="14317" max="14317" width="13.140625" style="95" customWidth="1"/>
    <col min="14318" max="14318" width="28.28515625" style="95" customWidth="1"/>
    <col min="14319" max="14366" width="0" style="95" hidden="1" customWidth="1"/>
    <col min="14367" max="14504" width="11" style="95" customWidth="1"/>
    <col min="14505" max="14540" width="11.42578125" style="95"/>
    <col min="14541" max="14541" width="6.85546875" style="95" customWidth="1"/>
    <col min="14542" max="14542" width="51.5703125" style="95" customWidth="1"/>
    <col min="14543" max="14543" width="2.28515625" style="95" customWidth="1"/>
    <col min="14544" max="14544" width="3" style="95" customWidth="1"/>
    <col min="14545" max="14545" width="12.42578125" style="95" customWidth="1"/>
    <col min="14546" max="14546" width="24.28515625" style="95" customWidth="1"/>
    <col min="14547" max="14547" width="2.28515625" style="95" customWidth="1"/>
    <col min="14548" max="14548" width="3.7109375" style="95" customWidth="1"/>
    <col min="14549" max="14549" width="13.140625" style="95" customWidth="1"/>
    <col min="14550" max="14550" width="28.28515625" style="95" customWidth="1"/>
    <col min="14551" max="14551" width="2.28515625" style="95" customWidth="1"/>
    <col min="14552" max="14552" width="3.7109375" style="95" customWidth="1"/>
    <col min="14553" max="14553" width="13.140625" style="95" customWidth="1"/>
    <col min="14554" max="14554" width="28.28515625" style="95" customWidth="1"/>
    <col min="14555" max="14555" width="2.28515625" style="95" customWidth="1"/>
    <col min="14556" max="14556" width="3.7109375" style="95" customWidth="1"/>
    <col min="14557" max="14557" width="13.140625" style="95" customWidth="1"/>
    <col min="14558" max="14558" width="28.28515625" style="95" customWidth="1"/>
    <col min="14559" max="14559" width="2.28515625" style="95" customWidth="1"/>
    <col min="14560" max="14560" width="3.7109375" style="95" customWidth="1"/>
    <col min="14561" max="14561" width="13.140625" style="95" customWidth="1"/>
    <col min="14562" max="14562" width="28.28515625" style="95" customWidth="1"/>
    <col min="14563" max="14563" width="2.28515625" style="95" customWidth="1"/>
    <col min="14564" max="14564" width="3.7109375" style="95" customWidth="1"/>
    <col min="14565" max="14565" width="13.140625" style="95" customWidth="1"/>
    <col min="14566" max="14566" width="28.28515625" style="95" customWidth="1"/>
    <col min="14567" max="14567" width="2.28515625" style="95" customWidth="1"/>
    <col min="14568" max="14568" width="3.7109375" style="95" customWidth="1"/>
    <col min="14569" max="14569" width="13.140625" style="95" customWidth="1"/>
    <col min="14570" max="14570" width="28.28515625" style="95" customWidth="1"/>
    <col min="14571" max="14571" width="2.28515625" style="95" customWidth="1"/>
    <col min="14572" max="14572" width="3.7109375" style="95" customWidth="1"/>
    <col min="14573" max="14573" width="13.140625" style="95" customWidth="1"/>
    <col min="14574" max="14574" width="28.28515625" style="95" customWidth="1"/>
    <col min="14575" max="14622" width="0" style="95" hidden="1" customWidth="1"/>
    <col min="14623" max="14760" width="11" style="95" customWidth="1"/>
    <col min="14761" max="14796" width="11.42578125" style="95"/>
    <col min="14797" max="14797" width="6.85546875" style="95" customWidth="1"/>
    <col min="14798" max="14798" width="51.5703125" style="95" customWidth="1"/>
    <col min="14799" max="14799" width="2.28515625" style="95" customWidth="1"/>
    <col min="14800" max="14800" width="3" style="95" customWidth="1"/>
    <col min="14801" max="14801" width="12.42578125" style="95" customWidth="1"/>
    <col min="14802" max="14802" width="24.28515625" style="95" customWidth="1"/>
    <col min="14803" max="14803" width="2.28515625" style="95" customWidth="1"/>
    <col min="14804" max="14804" width="3.7109375" style="95" customWidth="1"/>
    <col min="14805" max="14805" width="13.140625" style="95" customWidth="1"/>
    <col min="14806" max="14806" width="28.28515625" style="95" customWidth="1"/>
    <col min="14807" max="14807" width="2.28515625" style="95" customWidth="1"/>
    <col min="14808" max="14808" width="3.7109375" style="95" customWidth="1"/>
    <col min="14809" max="14809" width="13.140625" style="95" customWidth="1"/>
    <col min="14810" max="14810" width="28.28515625" style="95" customWidth="1"/>
    <col min="14811" max="14811" width="2.28515625" style="95" customWidth="1"/>
    <col min="14812" max="14812" width="3.7109375" style="95" customWidth="1"/>
    <col min="14813" max="14813" width="13.140625" style="95" customWidth="1"/>
    <col min="14814" max="14814" width="28.28515625" style="95" customWidth="1"/>
    <col min="14815" max="14815" width="2.28515625" style="95" customWidth="1"/>
    <col min="14816" max="14816" width="3.7109375" style="95" customWidth="1"/>
    <col min="14817" max="14817" width="13.140625" style="95" customWidth="1"/>
    <col min="14818" max="14818" width="28.28515625" style="95" customWidth="1"/>
    <col min="14819" max="14819" width="2.28515625" style="95" customWidth="1"/>
    <col min="14820" max="14820" width="3.7109375" style="95" customWidth="1"/>
    <col min="14821" max="14821" width="13.140625" style="95" customWidth="1"/>
    <col min="14822" max="14822" width="28.28515625" style="95" customWidth="1"/>
    <col min="14823" max="14823" width="2.28515625" style="95" customWidth="1"/>
    <col min="14824" max="14824" width="3.7109375" style="95" customWidth="1"/>
    <col min="14825" max="14825" width="13.140625" style="95" customWidth="1"/>
    <col min="14826" max="14826" width="28.28515625" style="95" customWidth="1"/>
    <col min="14827" max="14827" width="2.28515625" style="95" customWidth="1"/>
    <col min="14828" max="14828" width="3.7109375" style="95" customWidth="1"/>
    <col min="14829" max="14829" width="13.140625" style="95" customWidth="1"/>
    <col min="14830" max="14830" width="28.28515625" style="95" customWidth="1"/>
    <col min="14831" max="14878" width="0" style="95" hidden="1" customWidth="1"/>
    <col min="14879" max="15016" width="11" style="95" customWidth="1"/>
    <col min="15017" max="15052" width="11.42578125" style="95"/>
    <col min="15053" max="15053" width="6.85546875" style="95" customWidth="1"/>
    <col min="15054" max="15054" width="51.5703125" style="95" customWidth="1"/>
    <col min="15055" max="15055" width="2.28515625" style="95" customWidth="1"/>
    <col min="15056" max="15056" width="3" style="95" customWidth="1"/>
    <col min="15057" max="15057" width="12.42578125" style="95" customWidth="1"/>
    <col min="15058" max="15058" width="24.28515625" style="95" customWidth="1"/>
    <col min="15059" max="15059" width="2.28515625" style="95" customWidth="1"/>
    <col min="15060" max="15060" width="3.7109375" style="95" customWidth="1"/>
    <col min="15061" max="15061" width="13.140625" style="95" customWidth="1"/>
    <col min="15062" max="15062" width="28.28515625" style="95" customWidth="1"/>
    <col min="15063" max="15063" width="2.28515625" style="95" customWidth="1"/>
    <col min="15064" max="15064" width="3.7109375" style="95" customWidth="1"/>
    <col min="15065" max="15065" width="13.140625" style="95" customWidth="1"/>
    <col min="15066" max="15066" width="28.28515625" style="95" customWidth="1"/>
    <col min="15067" max="15067" width="2.28515625" style="95" customWidth="1"/>
    <col min="15068" max="15068" width="3.7109375" style="95" customWidth="1"/>
    <col min="15069" max="15069" width="13.140625" style="95" customWidth="1"/>
    <col min="15070" max="15070" width="28.28515625" style="95" customWidth="1"/>
    <col min="15071" max="15071" width="2.28515625" style="95" customWidth="1"/>
    <col min="15072" max="15072" width="3.7109375" style="95" customWidth="1"/>
    <col min="15073" max="15073" width="13.140625" style="95" customWidth="1"/>
    <col min="15074" max="15074" width="28.28515625" style="95" customWidth="1"/>
    <col min="15075" max="15075" width="2.28515625" style="95" customWidth="1"/>
    <col min="15076" max="15076" width="3.7109375" style="95" customWidth="1"/>
    <col min="15077" max="15077" width="13.140625" style="95" customWidth="1"/>
    <col min="15078" max="15078" width="28.28515625" style="95" customWidth="1"/>
    <col min="15079" max="15079" width="2.28515625" style="95" customWidth="1"/>
    <col min="15080" max="15080" width="3.7109375" style="95" customWidth="1"/>
    <col min="15081" max="15081" width="13.140625" style="95" customWidth="1"/>
    <col min="15082" max="15082" width="28.28515625" style="95" customWidth="1"/>
    <col min="15083" max="15083" width="2.28515625" style="95" customWidth="1"/>
    <col min="15084" max="15084" width="3.7109375" style="95" customWidth="1"/>
    <col min="15085" max="15085" width="13.140625" style="95" customWidth="1"/>
    <col min="15086" max="15086" width="28.28515625" style="95" customWidth="1"/>
    <col min="15087" max="15134" width="0" style="95" hidden="1" customWidth="1"/>
    <col min="15135" max="15272" width="11" style="95" customWidth="1"/>
    <col min="15273" max="15308" width="11.42578125" style="95"/>
    <col min="15309" max="15309" width="6.85546875" style="95" customWidth="1"/>
    <col min="15310" max="15310" width="51.5703125" style="95" customWidth="1"/>
    <col min="15311" max="15311" width="2.28515625" style="95" customWidth="1"/>
    <col min="15312" max="15312" width="3" style="95" customWidth="1"/>
    <col min="15313" max="15313" width="12.42578125" style="95" customWidth="1"/>
    <col min="15314" max="15314" width="24.28515625" style="95" customWidth="1"/>
    <col min="15315" max="15315" width="2.28515625" style="95" customWidth="1"/>
    <col min="15316" max="15316" width="3.7109375" style="95" customWidth="1"/>
    <col min="15317" max="15317" width="13.140625" style="95" customWidth="1"/>
    <col min="15318" max="15318" width="28.28515625" style="95" customWidth="1"/>
    <col min="15319" max="15319" width="2.28515625" style="95" customWidth="1"/>
    <col min="15320" max="15320" width="3.7109375" style="95" customWidth="1"/>
    <col min="15321" max="15321" width="13.140625" style="95" customWidth="1"/>
    <col min="15322" max="15322" width="28.28515625" style="95" customWidth="1"/>
    <col min="15323" max="15323" width="2.28515625" style="95" customWidth="1"/>
    <col min="15324" max="15324" width="3.7109375" style="95" customWidth="1"/>
    <col min="15325" max="15325" width="13.140625" style="95" customWidth="1"/>
    <col min="15326" max="15326" width="28.28515625" style="95" customWidth="1"/>
    <col min="15327" max="15327" width="2.28515625" style="95" customWidth="1"/>
    <col min="15328" max="15328" width="3.7109375" style="95" customWidth="1"/>
    <col min="15329" max="15329" width="13.140625" style="95" customWidth="1"/>
    <col min="15330" max="15330" width="28.28515625" style="95" customWidth="1"/>
    <col min="15331" max="15331" width="2.28515625" style="95" customWidth="1"/>
    <col min="15332" max="15332" width="3.7109375" style="95" customWidth="1"/>
    <col min="15333" max="15333" width="13.140625" style="95" customWidth="1"/>
    <col min="15334" max="15334" width="28.28515625" style="95" customWidth="1"/>
    <col min="15335" max="15335" width="2.28515625" style="95" customWidth="1"/>
    <col min="15336" max="15336" width="3.7109375" style="95" customWidth="1"/>
    <col min="15337" max="15337" width="13.140625" style="95" customWidth="1"/>
    <col min="15338" max="15338" width="28.28515625" style="95" customWidth="1"/>
    <col min="15339" max="15339" width="2.28515625" style="95" customWidth="1"/>
    <col min="15340" max="15340" width="3.7109375" style="95" customWidth="1"/>
    <col min="15341" max="15341" width="13.140625" style="95" customWidth="1"/>
    <col min="15342" max="15342" width="28.28515625" style="95" customWidth="1"/>
    <col min="15343" max="15390" width="0" style="95" hidden="1" customWidth="1"/>
    <col min="15391" max="15528" width="11" style="95" customWidth="1"/>
    <col min="15529" max="15564" width="11.42578125" style="95"/>
    <col min="15565" max="15565" width="6.85546875" style="95" customWidth="1"/>
    <col min="15566" max="15566" width="51.5703125" style="95" customWidth="1"/>
    <col min="15567" max="15567" width="2.28515625" style="95" customWidth="1"/>
    <col min="15568" max="15568" width="3" style="95" customWidth="1"/>
    <col min="15569" max="15569" width="12.42578125" style="95" customWidth="1"/>
    <col min="15570" max="15570" width="24.28515625" style="95" customWidth="1"/>
    <col min="15571" max="15571" width="2.28515625" style="95" customWidth="1"/>
    <col min="15572" max="15572" width="3.7109375" style="95" customWidth="1"/>
    <col min="15573" max="15573" width="13.140625" style="95" customWidth="1"/>
    <col min="15574" max="15574" width="28.28515625" style="95" customWidth="1"/>
    <col min="15575" max="15575" width="2.28515625" style="95" customWidth="1"/>
    <col min="15576" max="15576" width="3.7109375" style="95" customWidth="1"/>
    <col min="15577" max="15577" width="13.140625" style="95" customWidth="1"/>
    <col min="15578" max="15578" width="28.28515625" style="95" customWidth="1"/>
    <col min="15579" max="15579" width="2.28515625" style="95" customWidth="1"/>
    <col min="15580" max="15580" width="3.7109375" style="95" customWidth="1"/>
    <col min="15581" max="15581" width="13.140625" style="95" customWidth="1"/>
    <col min="15582" max="15582" width="28.28515625" style="95" customWidth="1"/>
    <col min="15583" max="15583" width="2.28515625" style="95" customWidth="1"/>
    <col min="15584" max="15584" width="3.7109375" style="95" customWidth="1"/>
    <col min="15585" max="15585" width="13.140625" style="95" customWidth="1"/>
    <col min="15586" max="15586" width="28.28515625" style="95" customWidth="1"/>
    <col min="15587" max="15587" width="2.28515625" style="95" customWidth="1"/>
    <col min="15588" max="15588" width="3.7109375" style="95" customWidth="1"/>
    <col min="15589" max="15589" width="13.140625" style="95" customWidth="1"/>
    <col min="15590" max="15590" width="28.28515625" style="95" customWidth="1"/>
    <col min="15591" max="15591" width="2.28515625" style="95" customWidth="1"/>
    <col min="15592" max="15592" width="3.7109375" style="95" customWidth="1"/>
    <col min="15593" max="15593" width="13.140625" style="95" customWidth="1"/>
    <col min="15594" max="15594" width="28.28515625" style="95" customWidth="1"/>
    <col min="15595" max="15595" width="2.28515625" style="95" customWidth="1"/>
    <col min="15596" max="15596" width="3.7109375" style="95" customWidth="1"/>
    <col min="15597" max="15597" width="13.140625" style="95" customWidth="1"/>
    <col min="15598" max="15598" width="28.28515625" style="95" customWidth="1"/>
    <col min="15599" max="15646" width="0" style="95" hidden="1" customWidth="1"/>
    <col min="15647" max="15784" width="11" style="95" customWidth="1"/>
    <col min="15785" max="15820" width="11.42578125" style="95"/>
    <col min="15821" max="15821" width="6.85546875" style="95" customWidth="1"/>
    <col min="15822" max="15822" width="51.5703125" style="95" customWidth="1"/>
    <col min="15823" max="15823" width="2.28515625" style="95" customWidth="1"/>
    <col min="15824" max="15824" width="3" style="95" customWidth="1"/>
    <col min="15825" max="15825" width="12.42578125" style="95" customWidth="1"/>
    <col min="15826" max="15826" width="24.28515625" style="95" customWidth="1"/>
    <col min="15827" max="15827" width="2.28515625" style="95" customWidth="1"/>
    <col min="15828" max="15828" width="3.7109375" style="95" customWidth="1"/>
    <col min="15829" max="15829" width="13.140625" style="95" customWidth="1"/>
    <col min="15830" max="15830" width="28.28515625" style="95" customWidth="1"/>
    <col min="15831" max="15831" width="2.28515625" style="95" customWidth="1"/>
    <col min="15832" max="15832" width="3.7109375" style="95" customWidth="1"/>
    <col min="15833" max="15833" width="13.140625" style="95" customWidth="1"/>
    <col min="15834" max="15834" width="28.28515625" style="95" customWidth="1"/>
    <col min="15835" max="15835" width="2.28515625" style="95" customWidth="1"/>
    <col min="15836" max="15836" width="3.7109375" style="95" customWidth="1"/>
    <col min="15837" max="15837" width="13.140625" style="95" customWidth="1"/>
    <col min="15838" max="15838" width="28.28515625" style="95" customWidth="1"/>
    <col min="15839" max="15839" width="2.28515625" style="95" customWidth="1"/>
    <col min="15840" max="15840" width="3.7109375" style="95" customWidth="1"/>
    <col min="15841" max="15841" width="13.140625" style="95" customWidth="1"/>
    <col min="15842" max="15842" width="28.28515625" style="95" customWidth="1"/>
    <col min="15843" max="15843" width="2.28515625" style="95" customWidth="1"/>
    <col min="15844" max="15844" width="3.7109375" style="95" customWidth="1"/>
    <col min="15845" max="15845" width="13.140625" style="95" customWidth="1"/>
    <col min="15846" max="15846" width="28.28515625" style="95" customWidth="1"/>
    <col min="15847" max="15847" width="2.28515625" style="95" customWidth="1"/>
    <col min="15848" max="15848" width="3.7109375" style="95" customWidth="1"/>
    <col min="15849" max="15849" width="13.140625" style="95" customWidth="1"/>
    <col min="15850" max="15850" width="28.28515625" style="95" customWidth="1"/>
    <col min="15851" max="15851" width="2.28515625" style="95" customWidth="1"/>
    <col min="15852" max="15852" width="3.7109375" style="95" customWidth="1"/>
    <col min="15853" max="15853" width="13.140625" style="95" customWidth="1"/>
    <col min="15854" max="15854" width="28.28515625" style="95" customWidth="1"/>
    <col min="15855" max="15902" width="0" style="95" hidden="1" customWidth="1"/>
    <col min="15903" max="16040" width="11" style="95" customWidth="1"/>
    <col min="16041" max="16076" width="11.42578125" style="95"/>
    <col min="16077" max="16077" width="6.85546875" style="95" customWidth="1"/>
    <col min="16078" max="16078" width="51.5703125" style="95" customWidth="1"/>
    <col min="16079" max="16079" width="2.28515625" style="95" customWidth="1"/>
    <col min="16080" max="16080" width="3" style="95" customWidth="1"/>
    <col min="16081" max="16081" width="12.42578125" style="95" customWidth="1"/>
    <col min="16082" max="16082" width="24.28515625" style="95" customWidth="1"/>
    <col min="16083" max="16083" width="2.28515625" style="95" customWidth="1"/>
    <col min="16084" max="16084" width="3.7109375" style="95" customWidth="1"/>
    <col min="16085" max="16085" width="13.140625" style="95" customWidth="1"/>
    <col min="16086" max="16086" width="28.28515625" style="95" customWidth="1"/>
    <col min="16087" max="16087" width="2.28515625" style="95" customWidth="1"/>
    <col min="16088" max="16088" width="3.7109375" style="95" customWidth="1"/>
    <col min="16089" max="16089" width="13.140625" style="95" customWidth="1"/>
    <col min="16090" max="16090" width="28.28515625" style="95" customWidth="1"/>
    <col min="16091" max="16091" width="2.28515625" style="95" customWidth="1"/>
    <col min="16092" max="16092" width="3.7109375" style="95" customWidth="1"/>
    <col min="16093" max="16093" width="13.140625" style="95" customWidth="1"/>
    <col min="16094" max="16094" width="28.28515625" style="95" customWidth="1"/>
    <col min="16095" max="16095" width="2.28515625" style="95" customWidth="1"/>
    <col min="16096" max="16096" width="3.7109375" style="95" customWidth="1"/>
    <col min="16097" max="16097" width="13.140625" style="95" customWidth="1"/>
    <col min="16098" max="16098" width="28.28515625" style="95" customWidth="1"/>
    <col min="16099" max="16099" width="2.28515625" style="95" customWidth="1"/>
    <col min="16100" max="16100" width="3.7109375" style="95" customWidth="1"/>
    <col min="16101" max="16101" width="13.140625" style="95" customWidth="1"/>
    <col min="16102" max="16102" width="28.28515625" style="95" customWidth="1"/>
    <col min="16103" max="16103" width="2.28515625" style="95" customWidth="1"/>
    <col min="16104" max="16104" width="3.7109375" style="95" customWidth="1"/>
    <col min="16105" max="16105" width="13.140625" style="95" customWidth="1"/>
    <col min="16106" max="16106" width="28.28515625" style="95" customWidth="1"/>
    <col min="16107" max="16107" width="2.28515625" style="95" customWidth="1"/>
    <col min="16108" max="16108" width="3.7109375" style="95" customWidth="1"/>
    <col min="16109" max="16109" width="13.140625" style="95" customWidth="1"/>
    <col min="16110" max="16110" width="28.28515625" style="95" customWidth="1"/>
    <col min="16111" max="16158" width="0" style="95" hidden="1" customWidth="1"/>
    <col min="16159" max="16296" width="11" style="95" customWidth="1"/>
    <col min="16297" max="16384" width="11.42578125" style="95"/>
  </cols>
  <sheetData>
    <row r="1" spans="1:30" ht="119.25" customHeight="1">
      <c r="A1" s="626" t="str">
        <f>+'K-Kr Constructor'!A1:F1</f>
        <v>FONDO FINANCIERO DE PROYECTOS DE DESARROLLO FONADE
DEPARTAMENTO PARA LA PROSPERIDAD SOCIAL -DPS
CONVENIO INTERADMINISTRATIVO Nº 212080
INTERVENTORÍA TÉCNICA, ADMINISTRATIVA Y DE CONTROL PRESUPUESTAL PARA LA CONSTRUCCIÓN DEL CENTRO INTEGRADO COMUNITARIO CISCO SAN JOSÉ – FASE I, MUNICIPIO DE MANIZALES – CALDAS
CONVOCATORIA SIMPLIFICADA
CSI 005-2018</v>
      </c>
      <c r="B1" s="627"/>
      <c r="C1" s="627"/>
      <c r="D1" s="627"/>
      <c r="E1" s="627"/>
      <c r="F1" s="627"/>
      <c r="G1" s="94"/>
      <c r="H1" s="94"/>
      <c r="M1" s="94"/>
      <c r="N1" s="94"/>
      <c r="S1" s="152"/>
      <c r="T1" s="152"/>
      <c r="Y1" s="152"/>
      <c r="Z1" s="152"/>
    </row>
    <row r="2" spans="1:30" ht="12.75" customHeight="1">
      <c r="A2" s="96"/>
      <c r="B2" s="97" t="s">
        <v>40</v>
      </c>
      <c r="C2" s="96">
        <v>1</v>
      </c>
      <c r="D2" s="616" t="str">
        <f>VLOOKUP(C2,Conformación!$A$5:$N$131,2,FALSE)</f>
        <v>CONSULTORIA ESTRUCTURAL Y DE CONSTRUCCION S.A.S. - CEYCO INGENIERIA SAS</v>
      </c>
      <c r="E2" s="616"/>
      <c r="F2" s="616"/>
      <c r="G2" s="98"/>
      <c r="H2" s="97" t="s">
        <v>40</v>
      </c>
      <c r="I2" s="96">
        <v>2</v>
      </c>
      <c r="J2" s="616" t="str">
        <f>VLOOKUP(I2,Conformación!$A$5:$N$131,2,FALSE)</f>
        <v xml:space="preserve">NELSY LIDIA CRUZ SUAREZ </v>
      </c>
      <c r="K2" s="616"/>
      <c r="L2" s="616"/>
      <c r="M2" s="98"/>
      <c r="N2" s="97" t="s">
        <v>40</v>
      </c>
      <c r="O2" s="96">
        <v>3</v>
      </c>
      <c r="P2" s="616" t="str">
        <f>VLOOKUP(O2,Conformación!$A$5:$N$131,2,FALSE)</f>
        <v>CONSTRUCTORA JAIME URIBE S.A.S</v>
      </c>
      <c r="Q2" s="616"/>
      <c r="R2" s="616"/>
      <c r="S2" s="151"/>
      <c r="T2" s="97" t="s">
        <v>40</v>
      </c>
      <c r="U2" s="151">
        <v>4</v>
      </c>
      <c r="V2" s="616" t="str">
        <f>VLOOKUP(U2,Conformación!$A$5:$N$131,2,FALSE)</f>
        <v>CONSORCIO INTER SAN JOSE</v>
      </c>
      <c r="W2" s="616"/>
      <c r="X2" s="616"/>
      <c r="Y2" s="151"/>
      <c r="Z2" s="97" t="s">
        <v>40</v>
      </c>
      <c r="AA2" s="151">
        <v>5</v>
      </c>
      <c r="AB2" s="616" t="str">
        <f>VLOOKUP(AA2,Conformación!$A$5:$N$131,2,FALSE)</f>
        <v>CIVING INGENIEROS CONTRATISTAS S.A.S.</v>
      </c>
      <c r="AC2" s="616"/>
      <c r="AD2" s="616"/>
    </row>
    <row r="3" spans="1:30" ht="12.75" customHeight="1">
      <c r="A3" s="96"/>
      <c r="B3" s="99"/>
      <c r="C3" s="617" t="str">
        <f>VLOOKUP(C2,Conformación!$A$5:$N$131,4,FALSE)</f>
        <v xml:space="preserve">(CONSULTORIA ESTRUCTURAL Y DE CONSTRUCCION S.A.S. - CEYCO INGENIERIA SAS 100% -  0% -  0%- 0%- 0%) </v>
      </c>
      <c r="D3" s="617"/>
      <c r="E3" s="617"/>
      <c r="F3" s="617"/>
      <c r="G3" s="98"/>
      <c r="H3" s="99"/>
      <c r="I3" s="617" t="str">
        <f>VLOOKUP(I2,Conformación!$A$5:$N$131,4,FALSE)</f>
        <v xml:space="preserve">(NELSY LIDIA CRUZ SUAREZ 100% -  0% -  0%- 0%- 0%) </v>
      </c>
      <c r="J3" s="617"/>
      <c r="K3" s="617"/>
      <c r="L3" s="617"/>
      <c r="M3" s="98"/>
      <c r="N3" s="99"/>
      <c r="O3" s="617" t="str">
        <f>VLOOKUP(O2,Conformación!$A$5:$N$131,4,FALSE)</f>
        <v xml:space="preserve">(CONSTRUCTORA JAIME URIBE S.A.S 100% -  0% -  0%- 0%- 0%) </v>
      </c>
      <c r="P3" s="617"/>
      <c r="Q3" s="617"/>
      <c r="R3" s="617"/>
      <c r="S3" s="151"/>
      <c r="T3" s="99"/>
      <c r="U3" s="617" t="str">
        <f>VLOOKUP(U2,Conformación!$A$5:$N$131,4,FALSE)</f>
        <v xml:space="preserve">(YOHAN FAHIR BERMUDEZ PARRA 65% - FEDERICO GARCIA ARBELAEZ 35% -  0%- 0%- 0%) </v>
      </c>
      <c r="V3" s="617"/>
      <c r="W3" s="617"/>
      <c r="X3" s="617"/>
      <c r="Y3" s="151"/>
      <c r="Z3" s="99"/>
      <c r="AA3" s="617" t="str">
        <f>VLOOKUP(AA2,Conformación!$A$5:$N$131,4,FALSE)</f>
        <v xml:space="preserve">(CIVING INGENIEROS CONTRATISTAS S.A.S. 100% -  0% -  0%- 0%- 0%) </v>
      </c>
      <c r="AB3" s="617"/>
      <c r="AC3" s="617"/>
      <c r="AD3" s="617"/>
    </row>
    <row r="4" spans="1:30">
      <c r="A4" s="100"/>
      <c r="C4" s="617"/>
      <c r="D4" s="617"/>
      <c r="E4" s="617"/>
      <c r="F4" s="617"/>
      <c r="G4" s="100"/>
      <c r="I4" s="617"/>
      <c r="J4" s="617"/>
      <c r="K4" s="617"/>
      <c r="L4" s="617"/>
      <c r="M4" s="100"/>
      <c r="O4" s="617"/>
      <c r="P4" s="617"/>
      <c r="Q4" s="617"/>
      <c r="R4" s="617"/>
      <c r="S4" s="100"/>
      <c r="U4" s="617"/>
      <c r="V4" s="617"/>
      <c r="W4" s="617"/>
      <c r="X4" s="617"/>
      <c r="Y4" s="100"/>
      <c r="AA4" s="617"/>
      <c r="AB4" s="617"/>
      <c r="AC4" s="617"/>
      <c r="AD4" s="617"/>
    </row>
    <row r="5" spans="1:30" hidden="1">
      <c r="A5" s="96"/>
      <c r="B5" s="97"/>
      <c r="C5" s="96"/>
      <c r="D5" s="96"/>
      <c r="E5" s="96"/>
      <c r="F5" s="96"/>
      <c r="G5" s="98"/>
      <c r="H5" s="97"/>
      <c r="I5" s="96"/>
      <c r="J5" s="96"/>
      <c r="K5" s="96"/>
      <c r="L5" s="96"/>
      <c r="M5" s="98"/>
      <c r="N5" s="97"/>
      <c r="O5" s="96"/>
      <c r="P5" s="96"/>
      <c r="Q5" s="96"/>
      <c r="R5" s="96"/>
      <c r="S5" s="151"/>
      <c r="T5" s="97"/>
      <c r="U5" s="151"/>
      <c r="V5" s="151"/>
      <c r="W5" s="151"/>
      <c r="X5" s="151"/>
      <c r="Y5" s="151"/>
      <c r="Z5" s="97"/>
      <c r="AA5" s="151"/>
      <c r="AB5" s="151"/>
      <c r="AC5" s="151"/>
      <c r="AD5" s="151"/>
    </row>
    <row r="6" spans="1:30" s="101" customFormat="1" ht="21.75" customHeight="1">
      <c r="A6" s="618" t="s">
        <v>41</v>
      </c>
      <c r="B6" s="619"/>
      <c r="C6" s="137" t="s">
        <v>42</v>
      </c>
      <c r="D6" s="137" t="s">
        <v>43</v>
      </c>
      <c r="E6" s="138" t="s">
        <v>70</v>
      </c>
      <c r="F6" s="137" t="s">
        <v>15</v>
      </c>
      <c r="G6" s="618" t="s">
        <v>41</v>
      </c>
      <c r="H6" s="619"/>
      <c r="I6" s="137" t="s">
        <v>42</v>
      </c>
      <c r="J6" s="137" t="s">
        <v>43</v>
      </c>
      <c r="K6" s="138" t="s">
        <v>70</v>
      </c>
      <c r="L6" s="137" t="s">
        <v>15</v>
      </c>
      <c r="M6" s="618" t="s">
        <v>41</v>
      </c>
      <c r="N6" s="619"/>
      <c r="O6" s="137" t="s">
        <v>42</v>
      </c>
      <c r="P6" s="137" t="s">
        <v>43</v>
      </c>
      <c r="Q6" s="138" t="s">
        <v>70</v>
      </c>
      <c r="R6" s="137" t="s">
        <v>15</v>
      </c>
      <c r="S6" s="618" t="s">
        <v>41</v>
      </c>
      <c r="T6" s="619"/>
      <c r="U6" s="137" t="s">
        <v>42</v>
      </c>
      <c r="V6" s="137" t="s">
        <v>43</v>
      </c>
      <c r="W6" s="138" t="s">
        <v>70</v>
      </c>
      <c r="X6" s="137" t="s">
        <v>15</v>
      </c>
      <c r="Y6" s="618" t="s">
        <v>41</v>
      </c>
      <c r="Z6" s="619"/>
      <c r="AA6" s="137" t="s">
        <v>42</v>
      </c>
      <c r="AB6" s="137" t="s">
        <v>43</v>
      </c>
      <c r="AC6" s="138" t="s">
        <v>70</v>
      </c>
      <c r="AD6" s="137" t="s">
        <v>15</v>
      </c>
    </row>
    <row r="7" spans="1:30" s="101" customFormat="1" ht="25.5" customHeight="1">
      <c r="A7" s="618" t="s">
        <v>44</v>
      </c>
      <c r="B7" s="619"/>
      <c r="C7" s="137"/>
      <c r="D7" s="137"/>
      <c r="E7" s="138"/>
      <c r="F7" s="137"/>
      <c r="G7" s="618" t="s">
        <v>44</v>
      </c>
      <c r="H7" s="619"/>
      <c r="I7" s="137"/>
      <c r="J7" s="137"/>
      <c r="K7" s="138"/>
      <c r="L7" s="137"/>
      <c r="M7" s="618" t="s">
        <v>44</v>
      </c>
      <c r="N7" s="619"/>
      <c r="O7" s="137"/>
      <c r="P7" s="137"/>
      <c r="Q7" s="138"/>
      <c r="R7" s="137"/>
      <c r="S7" s="618" t="s">
        <v>44</v>
      </c>
      <c r="T7" s="619"/>
      <c r="U7" s="137"/>
      <c r="V7" s="137"/>
      <c r="W7" s="138"/>
      <c r="X7" s="137"/>
      <c r="Y7" s="618" t="s">
        <v>44</v>
      </c>
      <c r="Z7" s="619"/>
      <c r="AA7" s="137"/>
      <c r="AB7" s="137"/>
      <c r="AC7" s="138"/>
      <c r="AD7" s="137"/>
    </row>
    <row r="8" spans="1:30">
      <c r="A8" s="139" t="s">
        <v>121</v>
      </c>
      <c r="B8" s="140" t="s">
        <v>45</v>
      </c>
      <c r="C8" s="141"/>
      <c r="D8" s="141"/>
      <c r="E8" s="142"/>
      <c r="F8" s="143"/>
      <c r="G8" s="139" t="s">
        <v>121</v>
      </c>
      <c r="H8" s="140" t="s">
        <v>45</v>
      </c>
      <c r="I8" s="141"/>
      <c r="J8" s="141"/>
      <c r="K8" s="142"/>
      <c r="L8" s="143"/>
      <c r="M8" s="139" t="s">
        <v>121</v>
      </c>
      <c r="N8" s="140" t="s">
        <v>45</v>
      </c>
      <c r="O8" s="141"/>
      <c r="P8" s="141"/>
      <c r="Q8" s="142"/>
      <c r="R8" s="143"/>
      <c r="S8" s="139" t="s">
        <v>121</v>
      </c>
      <c r="T8" s="140" t="s">
        <v>45</v>
      </c>
      <c r="U8" s="141"/>
      <c r="V8" s="141"/>
      <c r="W8" s="142"/>
      <c r="X8" s="143"/>
      <c r="Y8" s="139" t="s">
        <v>121</v>
      </c>
      <c r="Z8" s="140" t="s">
        <v>45</v>
      </c>
      <c r="AA8" s="141"/>
      <c r="AB8" s="141"/>
      <c r="AC8" s="142"/>
      <c r="AD8" s="143"/>
    </row>
    <row r="9" spans="1:30">
      <c r="A9" s="144" t="s">
        <v>122</v>
      </c>
      <c r="B9" s="145" t="s">
        <v>77</v>
      </c>
      <c r="C9" s="144" t="s">
        <v>69</v>
      </c>
      <c r="D9" s="144" t="s">
        <v>73</v>
      </c>
      <c r="E9" s="203" t="s">
        <v>147</v>
      </c>
      <c r="F9" s="147" t="str">
        <f t="shared" ref="F9:F17" si="0">IF(C9="X","CUMPLE","NO CUMPLE")</f>
        <v>CUMPLE</v>
      </c>
      <c r="G9" s="144" t="s">
        <v>122</v>
      </c>
      <c r="H9" s="145" t="s">
        <v>77</v>
      </c>
      <c r="I9" s="144" t="s">
        <v>69</v>
      </c>
      <c r="J9" s="144" t="s">
        <v>73</v>
      </c>
      <c r="K9" s="146" t="s">
        <v>154</v>
      </c>
      <c r="L9" s="147" t="str">
        <f t="shared" ref="L9:L17" si="1">IF(I9="X","CUMPLE","NO CUMPLE")</f>
        <v>CUMPLE</v>
      </c>
      <c r="M9" s="144" t="s">
        <v>122</v>
      </c>
      <c r="N9" s="145" t="s">
        <v>77</v>
      </c>
      <c r="O9" s="144"/>
      <c r="P9" s="144"/>
      <c r="Q9" s="146"/>
      <c r="R9" s="147" t="str">
        <f t="shared" ref="R9:R17" si="2">IF(O9="X","CUMPLE","NO CUMPLE")</f>
        <v>NO CUMPLE</v>
      </c>
      <c r="S9" s="144" t="s">
        <v>122</v>
      </c>
      <c r="T9" s="145" t="s">
        <v>77</v>
      </c>
      <c r="U9" s="144"/>
      <c r="V9" s="144"/>
      <c r="W9" s="146"/>
      <c r="X9" s="147" t="str">
        <f t="shared" ref="X9:X17" si="3">IF(U9="X","CUMPLE","NO CUMPLE")</f>
        <v>NO CUMPLE</v>
      </c>
      <c r="Y9" s="144" t="s">
        <v>122</v>
      </c>
      <c r="Z9" s="145" t="s">
        <v>77</v>
      </c>
      <c r="AA9" s="144"/>
      <c r="AB9" s="144"/>
      <c r="AC9" s="146"/>
      <c r="AD9" s="147" t="str">
        <f t="shared" ref="AD9:AD17" si="4">IF(AA9="X","CUMPLE","NO CUMPLE")</f>
        <v>NO CUMPLE</v>
      </c>
    </row>
    <row r="10" spans="1:30">
      <c r="A10" s="144" t="s">
        <v>123</v>
      </c>
      <c r="B10" s="145" t="s">
        <v>46</v>
      </c>
      <c r="C10" s="144" t="s">
        <v>69</v>
      </c>
      <c r="D10" s="144" t="s">
        <v>73</v>
      </c>
      <c r="E10" s="203" t="s">
        <v>148</v>
      </c>
      <c r="F10" s="147" t="str">
        <f t="shared" si="0"/>
        <v>CUMPLE</v>
      </c>
      <c r="G10" s="144" t="s">
        <v>123</v>
      </c>
      <c r="H10" s="145" t="s">
        <v>46</v>
      </c>
      <c r="I10" s="144" t="s">
        <v>69</v>
      </c>
      <c r="J10" s="144" t="s">
        <v>73</v>
      </c>
      <c r="K10" s="146" t="s">
        <v>155</v>
      </c>
      <c r="L10" s="147" t="str">
        <f t="shared" si="1"/>
        <v>CUMPLE</v>
      </c>
      <c r="M10" s="144" t="s">
        <v>123</v>
      </c>
      <c r="N10" s="145" t="s">
        <v>46</v>
      </c>
      <c r="O10" s="144"/>
      <c r="P10" s="144"/>
      <c r="Q10" s="146"/>
      <c r="R10" s="147" t="str">
        <f t="shared" si="2"/>
        <v>NO CUMPLE</v>
      </c>
      <c r="S10" s="144" t="s">
        <v>123</v>
      </c>
      <c r="T10" s="145" t="s">
        <v>46</v>
      </c>
      <c r="U10" s="144"/>
      <c r="V10" s="144"/>
      <c r="W10" s="146"/>
      <c r="X10" s="147" t="str">
        <f t="shared" si="3"/>
        <v>NO CUMPLE</v>
      </c>
      <c r="Y10" s="144" t="s">
        <v>123</v>
      </c>
      <c r="Z10" s="145" t="s">
        <v>46</v>
      </c>
      <c r="AA10" s="144"/>
      <c r="AB10" s="144"/>
      <c r="AC10" s="146"/>
      <c r="AD10" s="147" t="str">
        <f t="shared" si="4"/>
        <v>NO CUMPLE</v>
      </c>
    </row>
    <row r="11" spans="1:30">
      <c r="A11" s="144" t="s">
        <v>124</v>
      </c>
      <c r="B11" s="145" t="s">
        <v>47</v>
      </c>
      <c r="C11" s="144" t="s">
        <v>69</v>
      </c>
      <c r="D11" s="144" t="s">
        <v>73</v>
      </c>
      <c r="E11" s="203" t="s">
        <v>149</v>
      </c>
      <c r="F11" s="147" t="str">
        <f t="shared" si="0"/>
        <v>CUMPLE</v>
      </c>
      <c r="G11" s="144" t="s">
        <v>124</v>
      </c>
      <c r="H11" s="145" t="s">
        <v>47</v>
      </c>
      <c r="I11" s="144" t="s">
        <v>69</v>
      </c>
      <c r="J11" s="144" t="s">
        <v>73</v>
      </c>
      <c r="K11" s="146" t="s">
        <v>156</v>
      </c>
      <c r="L11" s="147" t="str">
        <f t="shared" si="1"/>
        <v>CUMPLE</v>
      </c>
      <c r="M11" s="144" t="s">
        <v>124</v>
      </c>
      <c r="N11" s="145" t="s">
        <v>47</v>
      </c>
      <c r="O11" s="144"/>
      <c r="P11" s="144"/>
      <c r="Q11" s="146"/>
      <c r="R11" s="147" t="str">
        <f t="shared" si="2"/>
        <v>NO CUMPLE</v>
      </c>
      <c r="S11" s="144" t="s">
        <v>124</v>
      </c>
      <c r="T11" s="145" t="s">
        <v>47</v>
      </c>
      <c r="U11" s="144"/>
      <c r="V11" s="144"/>
      <c r="W11" s="146"/>
      <c r="X11" s="147" t="str">
        <f t="shared" si="3"/>
        <v>NO CUMPLE</v>
      </c>
      <c r="Y11" s="144" t="s">
        <v>124</v>
      </c>
      <c r="Z11" s="145" t="s">
        <v>47</v>
      </c>
      <c r="AA11" s="144"/>
      <c r="AB11" s="144"/>
      <c r="AC11" s="146"/>
      <c r="AD11" s="147" t="str">
        <f t="shared" si="4"/>
        <v>NO CUMPLE</v>
      </c>
    </row>
    <row r="12" spans="1:30" ht="35.25" customHeight="1">
      <c r="A12" s="144" t="s">
        <v>125</v>
      </c>
      <c r="B12" s="145" t="s">
        <v>48</v>
      </c>
      <c r="C12" s="144" t="s">
        <v>69</v>
      </c>
      <c r="D12" s="144" t="s">
        <v>73</v>
      </c>
      <c r="E12" s="204" t="s">
        <v>150</v>
      </c>
      <c r="F12" s="147" t="str">
        <f t="shared" si="0"/>
        <v>CUMPLE</v>
      </c>
      <c r="G12" s="144" t="s">
        <v>125</v>
      </c>
      <c r="H12" s="145" t="s">
        <v>48</v>
      </c>
      <c r="I12" s="144" t="s">
        <v>69</v>
      </c>
      <c r="J12" s="144" t="s">
        <v>73</v>
      </c>
      <c r="K12" s="148" t="s">
        <v>157</v>
      </c>
      <c r="L12" s="147" t="str">
        <f t="shared" si="1"/>
        <v>CUMPLE</v>
      </c>
      <c r="M12" s="144" t="s">
        <v>125</v>
      </c>
      <c r="N12" s="145" t="s">
        <v>48</v>
      </c>
      <c r="O12" s="144"/>
      <c r="P12" s="144"/>
      <c r="Q12" s="148"/>
      <c r="R12" s="147" t="str">
        <f t="shared" si="2"/>
        <v>NO CUMPLE</v>
      </c>
      <c r="S12" s="144" t="s">
        <v>125</v>
      </c>
      <c r="T12" s="145" t="s">
        <v>48</v>
      </c>
      <c r="U12" s="144"/>
      <c r="V12" s="144"/>
      <c r="W12" s="148"/>
      <c r="X12" s="147" t="str">
        <f t="shared" si="3"/>
        <v>NO CUMPLE</v>
      </c>
      <c r="Y12" s="144" t="s">
        <v>125</v>
      </c>
      <c r="Z12" s="145" t="s">
        <v>48</v>
      </c>
      <c r="AA12" s="144"/>
      <c r="AB12" s="144"/>
      <c r="AC12" s="148"/>
      <c r="AD12" s="147" t="str">
        <f t="shared" si="4"/>
        <v>NO CUMPLE</v>
      </c>
    </row>
    <row r="13" spans="1:30">
      <c r="A13" s="144" t="s">
        <v>126</v>
      </c>
      <c r="B13" s="145" t="s">
        <v>49</v>
      </c>
      <c r="C13" s="144" t="s">
        <v>69</v>
      </c>
      <c r="D13" s="144" t="s">
        <v>73</v>
      </c>
      <c r="E13" s="203" t="s">
        <v>151</v>
      </c>
      <c r="F13" s="147" t="str">
        <f t="shared" si="0"/>
        <v>CUMPLE</v>
      </c>
      <c r="G13" s="144" t="s">
        <v>126</v>
      </c>
      <c r="H13" s="145" t="s">
        <v>49</v>
      </c>
      <c r="I13" s="144" t="s">
        <v>69</v>
      </c>
      <c r="J13" s="144" t="s">
        <v>73</v>
      </c>
      <c r="K13" s="146" t="s">
        <v>158</v>
      </c>
      <c r="L13" s="147" t="str">
        <f t="shared" si="1"/>
        <v>CUMPLE</v>
      </c>
      <c r="M13" s="144" t="s">
        <v>126</v>
      </c>
      <c r="N13" s="145" t="s">
        <v>49</v>
      </c>
      <c r="O13" s="144"/>
      <c r="P13" s="144"/>
      <c r="Q13" s="146"/>
      <c r="R13" s="147" t="str">
        <f t="shared" si="2"/>
        <v>NO CUMPLE</v>
      </c>
      <c r="S13" s="144" t="s">
        <v>126</v>
      </c>
      <c r="T13" s="145" t="s">
        <v>49</v>
      </c>
      <c r="U13" s="144"/>
      <c r="V13" s="144"/>
      <c r="W13" s="146"/>
      <c r="X13" s="147" t="str">
        <f t="shared" si="3"/>
        <v>NO CUMPLE</v>
      </c>
      <c r="Y13" s="144" t="s">
        <v>126</v>
      </c>
      <c r="Z13" s="145" t="s">
        <v>49</v>
      </c>
      <c r="AA13" s="144"/>
      <c r="AB13" s="144"/>
      <c r="AC13" s="146"/>
      <c r="AD13" s="147" t="str">
        <f t="shared" si="4"/>
        <v>NO CUMPLE</v>
      </c>
    </row>
    <row r="14" spans="1:30">
      <c r="A14" s="144" t="s">
        <v>127</v>
      </c>
      <c r="B14" s="145" t="s">
        <v>50</v>
      </c>
      <c r="C14" s="144" t="s">
        <v>69</v>
      </c>
      <c r="D14" s="144" t="s">
        <v>73</v>
      </c>
      <c r="E14" s="203" t="s">
        <v>152</v>
      </c>
      <c r="F14" s="147" t="str">
        <f t="shared" si="0"/>
        <v>CUMPLE</v>
      </c>
      <c r="G14" s="144" t="s">
        <v>127</v>
      </c>
      <c r="H14" s="145" t="s">
        <v>50</v>
      </c>
      <c r="I14" s="144" t="s">
        <v>69</v>
      </c>
      <c r="J14" s="144" t="s">
        <v>73</v>
      </c>
      <c r="K14" s="146" t="s">
        <v>159</v>
      </c>
      <c r="L14" s="147" t="str">
        <f t="shared" si="1"/>
        <v>CUMPLE</v>
      </c>
      <c r="M14" s="144" t="s">
        <v>127</v>
      </c>
      <c r="N14" s="145" t="s">
        <v>50</v>
      </c>
      <c r="O14" s="144"/>
      <c r="P14" s="144"/>
      <c r="Q14" s="146"/>
      <c r="R14" s="147" t="str">
        <f t="shared" si="2"/>
        <v>NO CUMPLE</v>
      </c>
      <c r="S14" s="144" t="s">
        <v>127</v>
      </c>
      <c r="T14" s="145" t="s">
        <v>50</v>
      </c>
      <c r="U14" s="144"/>
      <c r="V14" s="144"/>
      <c r="W14" s="146"/>
      <c r="X14" s="147" t="str">
        <f t="shared" si="3"/>
        <v>NO CUMPLE</v>
      </c>
      <c r="Y14" s="144" t="s">
        <v>127</v>
      </c>
      <c r="Z14" s="145" t="s">
        <v>50</v>
      </c>
      <c r="AA14" s="144"/>
      <c r="AB14" s="144"/>
      <c r="AC14" s="146"/>
      <c r="AD14" s="147" t="str">
        <f t="shared" si="4"/>
        <v>NO CUMPLE</v>
      </c>
    </row>
    <row r="15" spans="1:30">
      <c r="A15" s="144" t="s">
        <v>128</v>
      </c>
      <c r="B15" s="110" t="s">
        <v>129</v>
      </c>
      <c r="C15" s="144" t="s">
        <v>69</v>
      </c>
      <c r="D15" s="144" t="s">
        <v>73</v>
      </c>
      <c r="E15" s="203" t="s">
        <v>153</v>
      </c>
      <c r="F15" s="147" t="str">
        <f t="shared" si="0"/>
        <v>CUMPLE</v>
      </c>
      <c r="G15" s="144" t="s">
        <v>128</v>
      </c>
      <c r="H15" s="110" t="s">
        <v>129</v>
      </c>
      <c r="I15" s="144" t="s">
        <v>69</v>
      </c>
      <c r="J15" s="144" t="s">
        <v>73</v>
      </c>
      <c r="K15" s="146" t="s">
        <v>160</v>
      </c>
      <c r="L15" s="147" t="str">
        <f t="shared" si="1"/>
        <v>CUMPLE</v>
      </c>
      <c r="M15" s="144" t="s">
        <v>128</v>
      </c>
      <c r="N15" s="110" t="s">
        <v>129</v>
      </c>
      <c r="O15" s="144"/>
      <c r="P15" s="144"/>
      <c r="Q15" s="146"/>
      <c r="R15" s="147" t="str">
        <f t="shared" si="2"/>
        <v>NO CUMPLE</v>
      </c>
      <c r="S15" s="144" t="s">
        <v>128</v>
      </c>
      <c r="T15" s="110" t="s">
        <v>129</v>
      </c>
      <c r="U15" s="144"/>
      <c r="V15" s="144"/>
      <c r="W15" s="146"/>
      <c r="X15" s="147" t="str">
        <f t="shared" si="3"/>
        <v>NO CUMPLE</v>
      </c>
      <c r="Y15" s="144" t="s">
        <v>128</v>
      </c>
      <c r="Z15" s="110" t="s">
        <v>129</v>
      </c>
      <c r="AA15" s="144"/>
      <c r="AB15" s="144"/>
      <c r="AC15" s="146"/>
      <c r="AD15" s="147" t="str">
        <f t="shared" si="4"/>
        <v>NO CUMPLE</v>
      </c>
    </row>
    <row r="16" spans="1:30" ht="25.5">
      <c r="A16" s="144" t="s">
        <v>130</v>
      </c>
      <c r="B16" s="145" t="s">
        <v>131</v>
      </c>
      <c r="C16" s="144" t="s">
        <v>69</v>
      </c>
      <c r="D16" s="144" t="s">
        <v>73</v>
      </c>
      <c r="E16" s="149"/>
      <c r="F16" s="147" t="str">
        <f t="shared" si="0"/>
        <v>CUMPLE</v>
      </c>
      <c r="G16" s="144" t="s">
        <v>130</v>
      </c>
      <c r="H16" s="145" t="s">
        <v>131</v>
      </c>
      <c r="I16" s="144" t="s">
        <v>69</v>
      </c>
      <c r="J16" s="144" t="s">
        <v>73</v>
      </c>
      <c r="K16" s="149"/>
      <c r="L16" s="147" t="str">
        <f t="shared" si="1"/>
        <v>CUMPLE</v>
      </c>
      <c r="M16" s="144" t="s">
        <v>130</v>
      </c>
      <c r="N16" s="145" t="s">
        <v>131</v>
      </c>
      <c r="O16" s="144"/>
      <c r="P16" s="144"/>
      <c r="Q16" s="149"/>
      <c r="R16" s="147" t="str">
        <f t="shared" si="2"/>
        <v>NO CUMPLE</v>
      </c>
      <c r="S16" s="144" t="s">
        <v>130</v>
      </c>
      <c r="T16" s="145" t="s">
        <v>131</v>
      </c>
      <c r="U16" s="144"/>
      <c r="V16" s="144"/>
      <c r="W16" s="149"/>
      <c r="X16" s="147" t="str">
        <f t="shared" si="3"/>
        <v>NO CUMPLE</v>
      </c>
      <c r="Y16" s="144" t="s">
        <v>130</v>
      </c>
      <c r="Z16" s="145" t="s">
        <v>131</v>
      </c>
      <c r="AA16" s="144"/>
      <c r="AB16" s="144"/>
      <c r="AC16" s="149"/>
      <c r="AD16" s="147" t="str">
        <f t="shared" si="4"/>
        <v>NO CUMPLE</v>
      </c>
    </row>
    <row r="17" spans="1:30" ht="25.5">
      <c r="A17" s="144" t="s">
        <v>132</v>
      </c>
      <c r="B17" s="145" t="s">
        <v>133</v>
      </c>
      <c r="C17" s="144" t="s">
        <v>69</v>
      </c>
      <c r="D17" s="144" t="s">
        <v>73</v>
      </c>
      <c r="E17" s="149"/>
      <c r="F17" s="147" t="str">
        <f t="shared" si="0"/>
        <v>CUMPLE</v>
      </c>
      <c r="G17" s="144" t="s">
        <v>132</v>
      </c>
      <c r="H17" s="145" t="s">
        <v>133</v>
      </c>
      <c r="I17" s="144" t="s">
        <v>69</v>
      </c>
      <c r="J17" s="144" t="s">
        <v>73</v>
      </c>
      <c r="K17" s="149"/>
      <c r="L17" s="147" t="str">
        <f t="shared" si="1"/>
        <v>CUMPLE</v>
      </c>
      <c r="M17" s="144" t="s">
        <v>132</v>
      </c>
      <c r="N17" s="145" t="s">
        <v>133</v>
      </c>
      <c r="O17" s="144"/>
      <c r="P17" s="144"/>
      <c r="Q17" s="149"/>
      <c r="R17" s="147" t="str">
        <f t="shared" si="2"/>
        <v>NO CUMPLE</v>
      </c>
      <c r="S17" s="144" t="s">
        <v>132</v>
      </c>
      <c r="T17" s="145" t="s">
        <v>133</v>
      </c>
      <c r="U17" s="144"/>
      <c r="V17" s="144"/>
      <c r="W17" s="149"/>
      <c r="X17" s="147" t="str">
        <f t="shared" si="3"/>
        <v>NO CUMPLE</v>
      </c>
      <c r="Y17" s="144" t="s">
        <v>132</v>
      </c>
      <c r="Z17" s="145" t="s">
        <v>133</v>
      </c>
      <c r="AA17" s="144"/>
      <c r="AB17" s="144"/>
      <c r="AC17" s="149"/>
      <c r="AD17" s="147" t="str">
        <f t="shared" si="4"/>
        <v>NO CUMPLE</v>
      </c>
    </row>
    <row r="18" spans="1:30" ht="37.5" customHeight="1">
      <c r="A18" s="620" t="s">
        <v>51</v>
      </c>
      <c r="B18" s="607"/>
      <c r="C18" s="621"/>
      <c r="D18" s="609"/>
      <c r="E18" s="609"/>
      <c r="F18" s="610"/>
      <c r="G18" s="620" t="s">
        <v>51</v>
      </c>
      <c r="H18" s="607"/>
      <c r="I18" s="621"/>
      <c r="J18" s="609"/>
      <c r="K18" s="609"/>
      <c r="L18" s="610"/>
      <c r="M18" s="620" t="s">
        <v>51</v>
      </c>
      <c r="N18" s="607"/>
      <c r="O18" s="621"/>
      <c r="P18" s="609"/>
      <c r="Q18" s="609"/>
      <c r="R18" s="610"/>
      <c r="S18" s="620" t="s">
        <v>51</v>
      </c>
      <c r="T18" s="607"/>
      <c r="U18" s="621"/>
      <c r="V18" s="609"/>
      <c r="W18" s="609"/>
      <c r="X18" s="610"/>
      <c r="Y18" s="620" t="s">
        <v>51</v>
      </c>
      <c r="Z18" s="607"/>
      <c r="AA18" s="621"/>
      <c r="AB18" s="609"/>
      <c r="AC18" s="609"/>
      <c r="AD18" s="610"/>
    </row>
    <row r="19" spans="1:30" s="101" customFormat="1" ht="25.5" customHeight="1">
      <c r="A19" s="622" t="s">
        <v>52</v>
      </c>
      <c r="B19" s="623"/>
      <c r="C19" s="624" t="str">
        <f>+IF(AND(F9="CUMPLE",F10="CUMPLE",F11="CUMPLE",F12="CUMPLE",F13="CUMPLE",F14="CUMPLE",F15="CUMPLE",F16="CUMPLE",F17="CUMPLE"),"CUMPLE","NO CUMPLE")</f>
        <v>CUMPLE</v>
      </c>
      <c r="D19" s="614"/>
      <c r="E19" s="614"/>
      <c r="F19" s="615"/>
      <c r="G19" s="622" t="s">
        <v>52</v>
      </c>
      <c r="H19" s="623"/>
      <c r="I19" s="624" t="str">
        <f>+IF(AND(L9="CUMPLE",L10="CUMPLE",L11="CUMPLE",L12="CUMPLE",L13="CUMPLE",L14="CUMPLE",L15="CUMPLE",L16="CUMPLE",L17="CUMPLE"),"CUMPLE","NO CUMPLE")</f>
        <v>CUMPLE</v>
      </c>
      <c r="J19" s="614"/>
      <c r="K19" s="614"/>
      <c r="L19" s="615"/>
      <c r="M19" s="622" t="s">
        <v>52</v>
      </c>
      <c r="N19" s="623"/>
      <c r="O19" s="624" t="str">
        <f>+IF(AND(R9="CUMPLE",R10="CUMPLE",R11="CUMPLE",R12="CUMPLE",R13="CUMPLE",R14="CUMPLE",R15="CUMPLE",R16="CUMPLE",R17="CUMPLE"),"CUMPLE","NO CUMPLE")</f>
        <v>NO CUMPLE</v>
      </c>
      <c r="P19" s="614"/>
      <c r="Q19" s="614"/>
      <c r="R19" s="615"/>
      <c r="S19" s="622" t="s">
        <v>52</v>
      </c>
      <c r="T19" s="623"/>
      <c r="U19" s="624" t="str">
        <f>+IF(AND(X9="CUMPLE",X10="CUMPLE",X11="CUMPLE",X12="CUMPLE",X13="CUMPLE",X14="CUMPLE",X15="CUMPLE",X16="CUMPLE",X17="CUMPLE"),"CUMPLE","NO CUMPLE")</f>
        <v>NO CUMPLE</v>
      </c>
      <c r="V19" s="614"/>
      <c r="W19" s="614"/>
      <c r="X19" s="615"/>
      <c r="Y19" s="622" t="s">
        <v>52</v>
      </c>
      <c r="Z19" s="623"/>
      <c r="AA19" s="624" t="str">
        <f>+IF(AND(AD9="CUMPLE",AD10="CUMPLE",AD11="CUMPLE",AD12="CUMPLE",AD13="CUMPLE",AD14="CUMPLE",AD15="CUMPLE",AD16="CUMPLE",AD17="CUMPLE"),"CUMPLE","NO CUMPLE")</f>
        <v>NO CUMPLE</v>
      </c>
      <c r="AB19" s="614"/>
      <c r="AC19" s="614"/>
      <c r="AD19" s="615"/>
    </row>
    <row r="20" spans="1:30" s="114" customFormat="1" ht="20.25" customHeight="1">
      <c r="A20" s="111"/>
      <c r="B20" s="112"/>
      <c r="C20" s="111"/>
      <c r="D20" s="112"/>
      <c r="E20" s="112"/>
      <c r="F20" s="113"/>
      <c r="G20" s="111"/>
      <c r="H20" s="112"/>
      <c r="I20" s="111"/>
      <c r="J20" s="112"/>
      <c r="K20" s="112"/>
      <c r="L20" s="113"/>
      <c r="M20" s="111"/>
      <c r="N20" s="112"/>
      <c r="O20" s="111"/>
      <c r="P20" s="112"/>
      <c r="Q20" s="112"/>
      <c r="R20" s="113"/>
      <c r="S20" s="111"/>
      <c r="T20" s="112"/>
      <c r="U20" s="111"/>
      <c r="V20" s="112"/>
      <c r="W20" s="112"/>
      <c r="X20" s="113"/>
      <c r="Y20" s="111"/>
      <c r="Z20" s="112"/>
      <c r="AA20" s="111"/>
      <c r="AB20" s="112"/>
      <c r="AC20" s="112"/>
      <c r="AD20" s="113"/>
    </row>
    <row r="21" spans="1:30" ht="13.5" customHeight="1">
      <c r="A21" s="102" t="s">
        <v>134</v>
      </c>
      <c r="B21" s="103" t="s">
        <v>135</v>
      </c>
      <c r="C21" s="104"/>
      <c r="D21" s="104"/>
      <c r="E21" s="105"/>
      <c r="F21" s="106"/>
      <c r="G21" s="124" t="s">
        <v>53</v>
      </c>
      <c r="H21" s="103" t="s">
        <v>54</v>
      </c>
      <c r="I21" s="104"/>
      <c r="J21" s="104"/>
      <c r="K21" s="105"/>
      <c r="L21" s="106"/>
      <c r="M21" s="124" t="s">
        <v>53</v>
      </c>
      <c r="N21" s="103" t="s">
        <v>54</v>
      </c>
      <c r="O21" s="104"/>
      <c r="P21" s="104"/>
      <c r="Q21" s="105"/>
      <c r="R21" s="106"/>
      <c r="S21" s="153" t="s">
        <v>53</v>
      </c>
      <c r="T21" s="103" t="s">
        <v>54</v>
      </c>
      <c r="U21" s="104"/>
      <c r="V21" s="104"/>
      <c r="W21" s="105"/>
      <c r="X21" s="106"/>
      <c r="Y21" s="153" t="s">
        <v>53</v>
      </c>
      <c r="Z21" s="103" t="s">
        <v>54</v>
      </c>
      <c r="AA21" s="104"/>
      <c r="AB21" s="104"/>
      <c r="AC21" s="105"/>
      <c r="AD21" s="106"/>
    </row>
    <row r="22" spans="1:30" ht="25.5">
      <c r="A22" s="107"/>
      <c r="B22" s="108" t="s">
        <v>136</v>
      </c>
      <c r="C22" s="107" t="s">
        <v>69</v>
      </c>
      <c r="D22" s="107" t="s">
        <v>73</v>
      </c>
      <c r="E22" s="202">
        <v>42607</v>
      </c>
      <c r="F22" s="125" t="str">
        <f>IF(C22="X","CUMPLE","NO CUMPLE")</f>
        <v>CUMPLE</v>
      </c>
      <c r="G22" s="107"/>
      <c r="H22" s="108" t="s">
        <v>136</v>
      </c>
      <c r="I22" s="107" t="s">
        <v>69</v>
      </c>
      <c r="J22" s="107" t="s">
        <v>73</v>
      </c>
      <c r="K22" s="129" t="s">
        <v>162</v>
      </c>
      <c r="L22" s="125" t="str">
        <f>IF(I22="X","CUMPLE","NO CUMPLE")</f>
        <v>CUMPLE</v>
      </c>
      <c r="M22" s="107"/>
      <c r="N22" s="108" t="s">
        <v>136</v>
      </c>
      <c r="O22" s="107"/>
      <c r="P22" s="107" t="s">
        <v>73</v>
      </c>
      <c r="Q22" s="129"/>
      <c r="R22" s="125" t="str">
        <f>IF(O22="X","CUMPLE","NO CUMPLE")</f>
        <v>NO CUMPLE</v>
      </c>
      <c r="S22" s="107"/>
      <c r="T22" s="108" t="s">
        <v>136</v>
      </c>
      <c r="U22" s="107"/>
      <c r="V22" s="107" t="s">
        <v>73</v>
      </c>
      <c r="W22" s="129"/>
      <c r="X22" s="125" t="str">
        <f>IF(U22="X","CUMPLE","NO CUMPLE")</f>
        <v>NO CUMPLE</v>
      </c>
      <c r="Y22" s="107"/>
      <c r="Z22" s="108" t="s">
        <v>136</v>
      </c>
      <c r="AA22" s="107"/>
      <c r="AB22" s="107" t="s">
        <v>73</v>
      </c>
      <c r="AC22" s="129"/>
      <c r="AD22" s="125" t="str">
        <f>IF(AA22="X","CUMPLE","NO CUMPLE")</f>
        <v>NO CUMPLE</v>
      </c>
    </row>
    <row r="23" spans="1:30">
      <c r="A23" s="107"/>
      <c r="B23" s="108" t="s">
        <v>137</v>
      </c>
      <c r="C23" s="107" t="s">
        <v>69</v>
      </c>
      <c r="D23" s="107" t="s">
        <v>73</v>
      </c>
      <c r="E23" s="115" t="s">
        <v>146</v>
      </c>
      <c r="F23" s="125" t="str">
        <f t="shared" ref="F23:F28" si="5">IF(E23="SI","CUMPLE","NO CUMPLE")</f>
        <v>CUMPLE</v>
      </c>
      <c r="G23" s="107"/>
      <c r="H23" s="108" t="s">
        <v>137</v>
      </c>
      <c r="I23" s="107" t="s">
        <v>161</v>
      </c>
      <c r="J23" s="107" t="s">
        <v>73</v>
      </c>
      <c r="K23" s="115" t="s">
        <v>146</v>
      </c>
      <c r="L23" s="125" t="str">
        <f t="shared" ref="L23:L28" si="6">IF(K23="SI","CUMPLE","NO CUMPLE")</f>
        <v>CUMPLE</v>
      </c>
      <c r="M23" s="107"/>
      <c r="N23" s="108" t="s">
        <v>137</v>
      </c>
      <c r="O23" s="107" t="s">
        <v>69</v>
      </c>
      <c r="P23" s="107" t="s">
        <v>73</v>
      </c>
      <c r="Q23" s="115"/>
      <c r="R23" s="125" t="str">
        <f t="shared" ref="R23:R28" si="7">IF(Q23="SI","CUMPLE","NO CUMPLE")</f>
        <v>NO CUMPLE</v>
      </c>
      <c r="S23" s="107"/>
      <c r="T23" s="108" t="s">
        <v>137</v>
      </c>
      <c r="U23" s="107" t="s">
        <v>69</v>
      </c>
      <c r="V23" s="107" t="s">
        <v>73</v>
      </c>
      <c r="W23" s="115"/>
      <c r="X23" s="125" t="str">
        <f t="shared" ref="X23:X28" si="8">IF(W23="SI","CUMPLE","NO CUMPLE")</f>
        <v>NO CUMPLE</v>
      </c>
      <c r="Y23" s="107"/>
      <c r="Z23" s="108" t="s">
        <v>137</v>
      </c>
      <c r="AA23" s="107" t="s">
        <v>69</v>
      </c>
      <c r="AB23" s="107" t="s">
        <v>73</v>
      </c>
      <c r="AC23" s="115"/>
      <c r="AD23" s="125" t="str">
        <f t="shared" ref="AD23:AD28" si="9">IF(AC23="SI","CUMPLE","NO CUMPLE")</f>
        <v>NO CUMPLE</v>
      </c>
    </row>
    <row r="24" spans="1:30">
      <c r="A24" s="107"/>
      <c r="B24" s="108" t="s">
        <v>141</v>
      </c>
      <c r="C24" s="107" t="s">
        <v>69</v>
      </c>
      <c r="D24" s="107" t="s">
        <v>73</v>
      </c>
      <c r="E24" s="115" t="s">
        <v>146</v>
      </c>
      <c r="F24" s="125" t="str">
        <f t="shared" si="5"/>
        <v>CUMPLE</v>
      </c>
      <c r="G24" s="107"/>
      <c r="H24" s="108" t="s">
        <v>141</v>
      </c>
      <c r="I24" s="107" t="s">
        <v>161</v>
      </c>
      <c r="J24" s="107" t="s">
        <v>73</v>
      </c>
      <c r="K24" s="115" t="s">
        <v>146</v>
      </c>
      <c r="L24" s="125" t="str">
        <f t="shared" si="6"/>
        <v>CUMPLE</v>
      </c>
      <c r="M24" s="107"/>
      <c r="N24" s="108" t="s">
        <v>141</v>
      </c>
      <c r="O24" s="107" t="s">
        <v>69</v>
      </c>
      <c r="P24" s="107" t="s">
        <v>73</v>
      </c>
      <c r="Q24" s="115"/>
      <c r="R24" s="125" t="str">
        <f t="shared" si="7"/>
        <v>NO CUMPLE</v>
      </c>
      <c r="S24" s="107"/>
      <c r="T24" s="108" t="s">
        <v>141</v>
      </c>
      <c r="U24" s="107" t="s">
        <v>69</v>
      </c>
      <c r="V24" s="107" t="s">
        <v>73</v>
      </c>
      <c r="W24" s="115"/>
      <c r="X24" s="125" t="str">
        <f t="shared" si="8"/>
        <v>NO CUMPLE</v>
      </c>
      <c r="Y24" s="107"/>
      <c r="Z24" s="108" t="s">
        <v>38</v>
      </c>
      <c r="AA24" s="107" t="s">
        <v>69</v>
      </c>
      <c r="AB24" s="107" t="s">
        <v>73</v>
      </c>
      <c r="AC24" s="115"/>
      <c r="AD24" s="125" t="str">
        <f t="shared" si="9"/>
        <v>NO CUMPLE</v>
      </c>
    </row>
    <row r="25" spans="1:30">
      <c r="A25" s="107"/>
      <c r="B25" s="108" t="s">
        <v>142</v>
      </c>
      <c r="C25" s="107" t="s">
        <v>69</v>
      </c>
      <c r="D25" s="107" t="s">
        <v>73</v>
      </c>
      <c r="E25" s="115" t="s">
        <v>146</v>
      </c>
      <c r="F25" s="125" t="str">
        <f t="shared" si="5"/>
        <v>CUMPLE</v>
      </c>
      <c r="G25" s="107"/>
      <c r="H25" s="108" t="s">
        <v>142</v>
      </c>
      <c r="I25" s="107" t="s">
        <v>161</v>
      </c>
      <c r="J25" s="107" t="s">
        <v>73</v>
      </c>
      <c r="K25" s="126" t="s">
        <v>146</v>
      </c>
      <c r="L25" s="125" t="str">
        <f t="shared" si="6"/>
        <v>CUMPLE</v>
      </c>
      <c r="M25" s="107"/>
      <c r="N25" s="108" t="s">
        <v>142</v>
      </c>
      <c r="O25" s="107" t="s">
        <v>69</v>
      </c>
      <c r="P25" s="107" t="s">
        <v>73</v>
      </c>
      <c r="Q25" s="115"/>
      <c r="R25" s="125" t="str">
        <f t="shared" si="7"/>
        <v>NO CUMPLE</v>
      </c>
      <c r="S25" s="107"/>
      <c r="T25" s="108" t="s">
        <v>142</v>
      </c>
      <c r="U25" s="107" t="s">
        <v>69</v>
      </c>
      <c r="V25" s="107" t="s">
        <v>73</v>
      </c>
      <c r="W25" s="115"/>
      <c r="X25" s="125" t="str">
        <f t="shared" si="8"/>
        <v>NO CUMPLE</v>
      </c>
      <c r="Y25" s="107"/>
      <c r="Z25" s="108" t="s">
        <v>39</v>
      </c>
      <c r="AA25" s="107" t="s">
        <v>69</v>
      </c>
      <c r="AB25" s="107" t="s">
        <v>73</v>
      </c>
      <c r="AC25" s="115"/>
      <c r="AD25" s="125" t="str">
        <f t="shared" si="9"/>
        <v>NO CUMPLE</v>
      </c>
    </row>
    <row r="26" spans="1:30">
      <c r="A26" s="107"/>
      <c r="B26" s="108" t="s">
        <v>138</v>
      </c>
      <c r="C26" s="107" t="s">
        <v>69</v>
      </c>
      <c r="D26" s="107" t="s">
        <v>73</v>
      </c>
      <c r="E26" s="115" t="s">
        <v>146</v>
      </c>
      <c r="F26" s="125" t="str">
        <f t="shared" si="5"/>
        <v>CUMPLE</v>
      </c>
      <c r="G26" s="107"/>
      <c r="H26" s="108" t="s">
        <v>138</v>
      </c>
      <c r="I26" s="107" t="s">
        <v>161</v>
      </c>
      <c r="J26" s="107" t="s">
        <v>73</v>
      </c>
      <c r="K26" s="115" t="s">
        <v>146</v>
      </c>
      <c r="L26" s="125" t="str">
        <f t="shared" si="6"/>
        <v>CUMPLE</v>
      </c>
      <c r="M26" s="107"/>
      <c r="N26" s="108" t="s">
        <v>138</v>
      </c>
      <c r="O26" s="107" t="s">
        <v>69</v>
      </c>
      <c r="P26" s="107" t="s">
        <v>73</v>
      </c>
      <c r="Q26" s="115"/>
      <c r="R26" s="125" t="str">
        <f t="shared" si="7"/>
        <v>NO CUMPLE</v>
      </c>
      <c r="S26" s="107"/>
      <c r="T26" s="108" t="s">
        <v>138</v>
      </c>
      <c r="U26" s="107" t="s">
        <v>69</v>
      </c>
      <c r="V26" s="107" t="s">
        <v>73</v>
      </c>
      <c r="W26" s="115"/>
      <c r="X26" s="125" t="str">
        <f t="shared" si="8"/>
        <v>NO CUMPLE</v>
      </c>
      <c r="Y26" s="107"/>
      <c r="Z26" s="108" t="s">
        <v>138</v>
      </c>
      <c r="AA26" s="107" t="s">
        <v>69</v>
      </c>
      <c r="AB26" s="107" t="s">
        <v>73</v>
      </c>
      <c r="AC26" s="115"/>
      <c r="AD26" s="125" t="str">
        <f t="shared" si="9"/>
        <v>NO CUMPLE</v>
      </c>
    </row>
    <row r="27" spans="1:30">
      <c r="A27" s="107"/>
      <c r="B27" s="108" t="s">
        <v>139</v>
      </c>
      <c r="C27" s="107" t="s">
        <v>69</v>
      </c>
      <c r="D27" s="107" t="s">
        <v>73</v>
      </c>
      <c r="E27" s="115" t="s">
        <v>146</v>
      </c>
      <c r="F27" s="125" t="str">
        <f t="shared" si="5"/>
        <v>CUMPLE</v>
      </c>
      <c r="G27" s="107"/>
      <c r="H27" s="108" t="s">
        <v>139</v>
      </c>
      <c r="I27" s="107" t="s">
        <v>161</v>
      </c>
      <c r="J27" s="107" t="s">
        <v>73</v>
      </c>
      <c r="K27" s="115" t="s">
        <v>146</v>
      </c>
      <c r="L27" s="125" t="str">
        <f t="shared" si="6"/>
        <v>CUMPLE</v>
      </c>
      <c r="M27" s="107"/>
      <c r="N27" s="108" t="s">
        <v>139</v>
      </c>
      <c r="O27" s="107" t="s">
        <v>69</v>
      </c>
      <c r="P27" s="107" t="s">
        <v>73</v>
      </c>
      <c r="Q27" s="115"/>
      <c r="R27" s="125" t="str">
        <f t="shared" si="7"/>
        <v>NO CUMPLE</v>
      </c>
      <c r="S27" s="107"/>
      <c r="T27" s="108" t="s">
        <v>139</v>
      </c>
      <c r="U27" s="107" t="s">
        <v>69</v>
      </c>
      <c r="V27" s="107" t="s">
        <v>73</v>
      </c>
      <c r="W27" s="115"/>
      <c r="X27" s="125" t="str">
        <f t="shared" si="8"/>
        <v>NO CUMPLE</v>
      </c>
      <c r="Y27" s="107"/>
      <c r="Z27" s="108" t="s">
        <v>139</v>
      </c>
      <c r="AA27" s="107" t="s">
        <v>69</v>
      </c>
      <c r="AB27" s="107" t="s">
        <v>73</v>
      </c>
      <c r="AC27" s="115"/>
      <c r="AD27" s="125" t="str">
        <f t="shared" si="9"/>
        <v>NO CUMPLE</v>
      </c>
    </row>
    <row r="28" spans="1:30">
      <c r="A28" s="107"/>
      <c r="B28" s="108" t="s">
        <v>140</v>
      </c>
      <c r="C28" s="107" t="s">
        <v>69</v>
      </c>
      <c r="D28" s="107" t="s">
        <v>73</v>
      </c>
      <c r="E28" s="115" t="s">
        <v>146</v>
      </c>
      <c r="F28" s="125" t="str">
        <f t="shared" si="5"/>
        <v>CUMPLE</v>
      </c>
      <c r="G28" s="107"/>
      <c r="H28" s="108" t="s">
        <v>140</v>
      </c>
      <c r="I28" s="107" t="s">
        <v>161</v>
      </c>
      <c r="J28" s="107" t="s">
        <v>73</v>
      </c>
      <c r="K28" s="126" t="s">
        <v>146</v>
      </c>
      <c r="L28" s="125" t="str">
        <f t="shared" si="6"/>
        <v>CUMPLE</v>
      </c>
      <c r="M28" s="107"/>
      <c r="N28" s="108" t="s">
        <v>140</v>
      </c>
      <c r="O28" s="107" t="s">
        <v>69</v>
      </c>
      <c r="P28" s="107" t="s">
        <v>73</v>
      </c>
      <c r="Q28" s="115"/>
      <c r="R28" s="125" t="str">
        <f t="shared" si="7"/>
        <v>NO CUMPLE</v>
      </c>
      <c r="S28" s="107"/>
      <c r="T28" s="108" t="s">
        <v>140</v>
      </c>
      <c r="U28" s="107" t="s">
        <v>69</v>
      </c>
      <c r="V28" s="107" t="s">
        <v>73</v>
      </c>
      <c r="W28" s="115"/>
      <c r="X28" s="125" t="str">
        <f t="shared" si="8"/>
        <v>NO CUMPLE</v>
      </c>
      <c r="Y28" s="107"/>
      <c r="Z28" s="108" t="s">
        <v>140</v>
      </c>
      <c r="AA28" s="107" t="s">
        <v>69</v>
      </c>
      <c r="AB28" s="107" t="s">
        <v>73</v>
      </c>
      <c r="AC28" s="115"/>
      <c r="AD28" s="125" t="str">
        <f t="shared" si="9"/>
        <v>NO CUMPLE</v>
      </c>
    </row>
    <row r="29" spans="1:30" ht="27" customHeight="1">
      <c r="A29" s="606" t="s">
        <v>55</v>
      </c>
      <c r="B29" s="607"/>
      <c r="C29" s="608" t="s">
        <v>74</v>
      </c>
      <c r="D29" s="609"/>
      <c r="E29" s="609"/>
      <c r="F29" s="610"/>
      <c r="G29" s="606" t="s">
        <v>55</v>
      </c>
      <c r="H29" s="607"/>
      <c r="I29" s="608"/>
      <c r="J29" s="609"/>
      <c r="K29" s="609"/>
      <c r="L29" s="610"/>
      <c r="M29" s="606" t="s">
        <v>55</v>
      </c>
      <c r="N29" s="607"/>
      <c r="O29" s="608"/>
      <c r="P29" s="609"/>
      <c r="Q29" s="609"/>
      <c r="R29" s="610"/>
      <c r="S29" s="606" t="s">
        <v>55</v>
      </c>
      <c r="T29" s="607"/>
      <c r="U29" s="608"/>
      <c r="V29" s="609"/>
      <c r="W29" s="609"/>
      <c r="X29" s="610"/>
      <c r="Y29" s="606" t="s">
        <v>55</v>
      </c>
      <c r="Z29" s="607"/>
      <c r="AA29" s="608"/>
      <c r="AB29" s="609"/>
      <c r="AC29" s="609"/>
      <c r="AD29" s="610"/>
    </row>
    <row r="30" spans="1:30" s="101" customFormat="1" ht="23.25" customHeight="1">
      <c r="A30" s="625" t="s">
        <v>56</v>
      </c>
      <c r="B30" s="623"/>
      <c r="C30" s="613" t="str">
        <f>+IF(AND(F22="CUMPLE",F23="CUMPLE",F24="CUMPLE",F25="CUMPLE",F26="CUMPLE",F27="CUMPLE",F28="CUMPLE"),"CUMPLE","NO CUMPLE")</f>
        <v>CUMPLE</v>
      </c>
      <c r="D30" s="614"/>
      <c r="E30" s="614"/>
      <c r="F30" s="615"/>
      <c r="G30" s="625" t="s">
        <v>56</v>
      </c>
      <c r="H30" s="623"/>
      <c r="I30" s="613" t="str">
        <f>+IF(AND(L22="CUMPLE",L23="CUMPLE",L24="CUMPLE",L25="CUMPLE",L26="CUMPLE",L27="CUMPLE",L28="CUMPLE"),"CUMPLE","NO CUMPLE")</f>
        <v>CUMPLE</v>
      </c>
      <c r="J30" s="614"/>
      <c r="K30" s="614"/>
      <c r="L30" s="615"/>
      <c r="M30" s="625" t="s">
        <v>56</v>
      </c>
      <c r="N30" s="623"/>
      <c r="O30" s="613" t="str">
        <f>+IF(AND(R22="CUMPLE",R23="CUMPLE",R24="CUMPLE",R25="CUMPLE",R26="CUMPLE",R27="CUMPLE",R28="CUMPLE"),"CUMPLE","NO CUMPLE")</f>
        <v>NO CUMPLE</v>
      </c>
      <c r="P30" s="614"/>
      <c r="Q30" s="614"/>
      <c r="R30" s="615"/>
      <c r="S30" s="625" t="s">
        <v>56</v>
      </c>
      <c r="T30" s="623"/>
      <c r="U30" s="613" t="str">
        <f>+IF(AND(X22="CUMPLE",X23="CUMPLE",X24="CUMPLE",X25="CUMPLE",X26="CUMPLE",X27="CUMPLE",X28="CUMPLE"),"CUMPLE","NO CUMPLE")</f>
        <v>NO CUMPLE</v>
      </c>
      <c r="V30" s="614"/>
      <c r="W30" s="614"/>
      <c r="X30" s="615"/>
      <c r="Y30" s="625" t="s">
        <v>56</v>
      </c>
      <c r="Z30" s="623"/>
      <c r="AA30" s="613" t="str">
        <f>+IF(AND(AD22="CUMPLE",AD23="CUMPLE",AD24="CUMPLE",AD25="CUMPLE",AD26="CUMPLE",AD27="CUMPLE",AD28="CUMPLE"),"CUMPLE","NO CUMPLE")</f>
        <v>NO CUMPLE</v>
      </c>
      <c r="AB30" s="614"/>
      <c r="AC30" s="614"/>
      <c r="AD30" s="615"/>
    </row>
    <row r="31" spans="1:30" s="114" customFormat="1" ht="16.5" customHeight="1">
      <c r="A31" s="116"/>
      <c r="B31" s="117"/>
      <c r="C31" s="118"/>
      <c r="D31" s="119"/>
      <c r="E31" s="119"/>
      <c r="F31" s="120"/>
      <c r="G31" s="116"/>
      <c r="H31" s="117"/>
      <c r="I31" s="118"/>
      <c r="J31" s="119"/>
      <c r="K31" s="119"/>
      <c r="L31" s="120"/>
      <c r="M31" s="116"/>
      <c r="N31" s="117"/>
      <c r="O31" s="118"/>
      <c r="P31" s="119"/>
      <c r="Q31" s="119"/>
      <c r="R31" s="120"/>
      <c r="S31" s="116"/>
      <c r="T31" s="117"/>
      <c r="U31" s="118"/>
      <c r="V31" s="119"/>
      <c r="W31" s="119"/>
      <c r="X31" s="120"/>
      <c r="Y31" s="116"/>
      <c r="Z31" s="117"/>
      <c r="AA31" s="118"/>
      <c r="AB31" s="119"/>
      <c r="AC31" s="119"/>
      <c r="AD31" s="120"/>
    </row>
    <row r="32" spans="1:30" ht="12.75" customHeight="1">
      <c r="A32" s="102"/>
      <c r="B32" s="103" t="s">
        <v>34</v>
      </c>
      <c r="C32" s="121"/>
      <c r="D32" s="121"/>
      <c r="E32" s="122"/>
      <c r="F32" s="123"/>
      <c r="G32" s="124" t="s">
        <v>35</v>
      </c>
      <c r="H32" s="103" t="s">
        <v>34</v>
      </c>
      <c r="I32" s="121"/>
      <c r="J32" s="121"/>
      <c r="K32" s="122"/>
      <c r="L32" s="123"/>
      <c r="M32" s="124" t="s">
        <v>35</v>
      </c>
      <c r="N32" s="103" t="s">
        <v>34</v>
      </c>
      <c r="O32" s="121"/>
      <c r="P32" s="121"/>
      <c r="Q32" s="122"/>
      <c r="R32" s="123"/>
      <c r="S32" s="153" t="s">
        <v>35</v>
      </c>
      <c r="T32" s="103" t="s">
        <v>34</v>
      </c>
      <c r="U32" s="121"/>
      <c r="V32" s="121"/>
      <c r="W32" s="122"/>
      <c r="X32" s="123"/>
      <c r="Y32" s="153" t="s">
        <v>35</v>
      </c>
      <c r="Z32" s="103" t="s">
        <v>34</v>
      </c>
      <c r="AA32" s="121"/>
      <c r="AB32" s="121"/>
      <c r="AC32" s="122"/>
      <c r="AD32" s="123"/>
    </row>
    <row r="33" spans="1:30" s="114" customFormat="1" ht="4.5" customHeight="1">
      <c r="A33" s="111"/>
      <c r="B33" s="112"/>
      <c r="C33" s="111"/>
      <c r="D33" s="112"/>
      <c r="E33" s="112"/>
      <c r="F33" s="113"/>
      <c r="G33" s="111"/>
      <c r="H33" s="112"/>
      <c r="I33" s="111"/>
      <c r="J33" s="112"/>
      <c r="K33" s="112"/>
      <c r="L33" s="113"/>
      <c r="M33" s="111"/>
      <c r="N33" s="112"/>
      <c r="O33" s="111"/>
      <c r="P33" s="112"/>
      <c r="Q33" s="112"/>
      <c r="R33" s="113"/>
      <c r="S33" s="111"/>
      <c r="T33" s="112"/>
      <c r="U33" s="111"/>
      <c r="V33" s="112"/>
      <c r="W33" s="112"/>
      <c r="X33" s="113"/>
      <c r="Y33" s="111"/>
      <c r="Z33" s="112"/>
      <c r="AA33" s="111"/>
      <c r="AB33" s="112"/>
      <c r="AC33" s="112"/>
      <c r="AD33" s="113"/>
    </row>
    <row r="34" spans="1:30" ht="13.5" customHeight="1">
      <c r="A34" s="128" t="s">
        <v>66</v>
      </c>
      <c r="B34" s="103" t="s">
        <v>67</v>
      </c>
      <c r="C34" s="104"/>
      <c r="D34" s="104"/>
      <c r="E34" s="105"/>
      <c r="F34" s="106"/>
      <c r="G34" s="128" t="s">
        <v>66</v>
      </c>
      <c r="H34" s="103" t="s">
        <v>67</v>
      </c>
      <c r="I34" s="104"/>
      <c r="J34" s="104"/>
      <c r="K34" s="105"/>
      <c r="L34" s="106"/>
      <c r="M34" s="128" t="s">
        <v>66</v>
      </c>
      <c r="N34" s="103" t="s">
        <v>67</v>
      </c>
      <c r="O34" s="104"/>
      <c r="P34" s="104"/>
      <c r="Q34" s="105"/>
      <c r="R34" s="106"/>
      <c r="S34" s="153" t="s">
        <v>66</v>
      </c>
      <c r="T34" s="103" t="s">
        <v>67</v>
      </c>
      <c r="U34" s="104"/>
      <c r="V34" s="104"/>
      <c r="W34" s="105"/>
      <c r="X34" s="106"/>
      <c r="Y34" s="153" t="s">
        <v>66</v>
      </c>
      <c r="Z34" s="103" t="s">
        <v>67</v>
      </c>
      <c r="AA34" s="104"/>
      <c r="AB34" s="104"/>
      <c r="AC34" s="105"/>
      <c r="AD34" s="106"/>
    </row>
    <row r="35" spans="1:30" ht="52.5" customHeight="1">
      <c r="A35" s="107"/>
      <c r="B35" s="108" t="s">
        <v>144</v>
      </c>
      <c r="C35" s="107" t="s">
        <v>69</v>
      </c>
      <c r="D35" s="107" t="s">
        <v>73</v>
      </c>
      <c r="E35" s="130"/>
      <c r="F35" s="125" t="str">
        <f>IF(C35="X","CUMPLE","NO CUMPLE")</f>
        <v>CUMPLE</v>
      </c>
      <c r="G35" s="107"/>
      <c r="H35" s="108" t="s">
        <v>144</v>
      </c>
      <c r="I35" s="107" t="s">
        <v>69</v>
      </c>
      <c r="J35" s="107" t="s">
        <v>73</v>
      </c>
      <c r="K35" s="130"/>
      <c r="L35" s="125" t="str">
        <f>IF(I35="X","CUMPLE","NO CUMPLE")</f>
        <v>CUMPLE</v>
      </c>
      <c r="M35" s="107"/>
      <c r="N35" s="108" t="s">
        <v>144</v>
      </c>
      <c r="O35" s="107"/>
      <c r="P35" s="107"/>
      <c r="Q35" s="130"/>
      <c r="R35" s="125" t="str">
        <f>IF(O35="X","CUMPLE","NO CUMPLE")</f>
        <v>NO CUMPLE</v>
      </c>
      <c r="S35" s="107"/>
      <c r="T35" s="108" t="s">
        <v>144</v>
      </c>
      <c r="U35" s="107"/>
      <c r="V35" s="107"/>
      <c r="W35" s="130"/>
      <c r="X35" s="125" t="str">
        <f>IF(U35="X","CUMPLE","NO CUMPLE")</f>
        <v>NO CUMPLE</v>
      </c>
      <c r="Y35" s="107"/>
      <c r="Z35" s="108" t="s">
        <v>144</v>
      </c>
      <c r="AA35" s="107"/>
      <c r="AB35" s="107"/>
      <c r="AC35" s="130"/>
      <c r="AD35" s="125" t="str">
        <f>IF(AA35="X","CUMPLE","NO CUMPLE")</f>
        <v>NO CUMPLE</v>
      </c>
    </row>
    <row r="36" spans="1:30" ht="12.75" customHeight="1">
      <c r="A36" s="128" t="s">
        <v>143</v>
      </c>
      <c r="B36" s="103" t="s">
        <v>68</v>
      </c>
      <c r="C36" s="121"/>
      <c r="D36" s="121"/>
      <c r="E36" s="122"/>
      <c r="F36" s="123"/>
      <c r="G36" s="128"/>
      <c r="H36" s="103" t="s">
        <v>68</v>
      </c>
      <c r="I36" s="121"/>
      <c r="J36" s="121"/>
      <c r="K36" s="122"/>
      <c r="L36" s="123"/>
      <c r="M36" s="128"/>
      <c r="N36" s="103" t="s">
        <v>68</v>
      </c>
      <c r="O36" s="121"/>
      <c r="P36" s="121"/>
      <c r="Q36" s="122"/>
      <c r="R36" s="123"/>
      <c r="S36" s="153"/>
      <c r="T36" s="103" t="s">
        <v>68</v>
      </c>
      <c r="U36" s="121"/>
      <c r="V36" s="121"/>
      <c r="W36" s="122"/>
      <c r="X36" s="123"/>
      <c r="Y36" s="153"/>
      <c r="Z36" s="103" t="s">
        <v>68</v>
      </c>
      <c r="AA36" s="121"/>
      <c r="AB36" s="121"/>
      <c r="AC36" s="122"/>
      <c r="AD36" s="123"/>
    </row>
    <row r="37" spans="1:30" ht="41.25" customHeight="1">
      <c r="A37" s="107"/>
      <c r="B37" s="131" t="str">
        <f>+'Exp. oferente'!A6</f>
        <v>INTERVENTORÍA A LA CONSTRUCCIÓN Y/O AMPLIACIÓN DE EDIFICACIONES</v>
      </c>
      <c r="C37" s="107"/>
      <c r="D37" s="107"/>
      <c r="E37" s="109"/>
      <c r="F37" s="125" t="str">
        <f>+IF(AND(C38="X",C39="X",C40="X",C41="X",C42="X"),"CUMPLE","NO CUMPLE")</f>
        <v>CUMPLE</v>
      </c>
      <c r="G37" s="107"/>
      <c r="H37" s="131" t="str">
        <f>+'Exp. oferente'!A6</f>
        <v>INTERVENTORÍA A LA CONSTRUCCIÓN Y/O AMPLIACIÓN DE EDIFICACIONES</v>
      </c>
      <c r="I37" s="107" t="s">
        <v>78</v>
      </c>
      <c r="J37" s="107"/>
      <c r="K37" s="109"/>
      <c r="L37" s="125" t="str">
        <f>+IF(AND(I38="X",I39="X",I40="X",I41="X",I42="X"),"CUMPLE","NO CUMPLE")</f>
        <v>CUMPLE</v>
      </c>
      <c r="M37" s="107"/>
      <c r="N37" s="131" t="str">
        <f>+'Exp. oferente'!A6</f>
        <v>INTERVENTORÍA A LA CONSTRUCCIÓN Y/O AMPLIACIÓN DE EDIFICACIONES</v>
      </c>
      <c r="O37" s="107" t="s">
        <v>78</v>
      </c>
      <c r="P37" s="107"/>
      <c r="Q37" s="109"/>
      <c r="R37" s="125" t="str">
        <f>+IF(AND(O38="X",O39="X",O40="X",O41="X",O42="X"),"CUMPLE","NO CUMPLE")</f>
        <v>NO CUMPLE</v>
      </c>
      <c r="S37" s="107"/>
      <c r="T37" s="131" t="str">
        <f>+'Exp. oferente'!A6</f>
        <v>INTERVENTORÍA A LA CONSTRUCCIÓN Y/O AMPLIACIÓN DE EDIFICACIONES</v>
      </c>
      <c r="U37" s="107" t="s">
        <v>78</v>
      </c>
      <c r="V37" s="107"/>
      <c r="W37" s="109"/>
      <c r="X37" s="125" t="str">
        <f>+IF(AND(U38="X",U39="X",U40="X",U41="X",U42="X"),"CUMPLE","NO CUMPLE")</f>
        <v>NO CUMPLE</v>
      </c>
      <c r="Y37" s="107"/>
      <c r="Z37" s="131" t="str">
        <f>+'Exp. oferente'!A6</f>
        <v>INTERVENTORÍA A LA CONSTRUCCIÓN Y/O AMPLIACIÓN DE EDIFICACIONES</v>
      </c>
      <c r="AA37" s="107" t="s">
        <v>78</v>
      </c>
      <c r="AB37" s="107"/>
      <c r="AC37" s="109"/>
      <c r="AD37" s="125" t="str">
        <f>+IF(AND(AA38="X",AA39="X",AA40="X",AA41="X",AA42="X"),"CUMPLE","NO CUMPLE")</f>
        <v>NO CUMPLE</v>
      </c>
    </row>
    <row r="38" spans="1:30" ht="51">
      <c r="A38" s="107"/>
      <c r="B38" s="108" t="str">
        <f>+'Exp. oferente'!F22</f>
        <v>Realizar la Interventoría técnica, administrativa y financiera de la construcción de la primera etapa de la unidad intermedia de Salud de los barrios del sur en el municipio de Ibagué, Departamento del Tolima</v>
      </c>
      <c r="C38" s="107" t="s">
        <v>69</v>
      </c>
      <c r="D38" s="107"/>
      <c r="E38" s="129" t="str">
        <f>+CONCATENATE('Exp. oferente'!H22,CHAR(10),TEXT('Exp. oferente'!G22,"DD"),"/",TEXT('Exp. oferente'!G22,"MMMM"),"/",TEXT('Exp. oferente'!G22,"YYYY"), CHAR(10),DOLLAR('Exp. oferente'!I22))</f>
        <v>N.A.
03/diciembre/2010
XDR124,782,087.00</v>
      </c>
      <c r="F38" s="107"/>
      <c r="G38" s="107"/>
      <c r="H38" s="108" t="str">
        <f>+'Exp. oferente'!F46</f>
        <v>INTERVENTORÍA AL CONTRATO DE OBRA CUYO OBJETO ES LA CONSTRUCCIÓN DEL JARDÍN MANUELISTA - REGISTRO No. 3929</v>
      </c>
      <c r="I38" s="107" t="s">
        <v>69</v>
      </c>
      <c r="J38" s="107"/>
      <c r="K38" s="129" t="str">
        <f>+CONCATENATE('Exp. oferente'!H46,CHAR(10),TEXT('Exp. oferente'!G46,"DD"),"/",TEXT('Exp. oferente'!G46,"MMMM"),"/",TEXT('Exp. oferente'!G46,"YYYY"), CHAR(10),DOLLAR('Exp. oferente'!I46))</f>
        <v>N.A.
30/noviembre/2016
XDR620,000,000.00</v>
      </c>
      <c r="L38" s="107"/>
      <c r="M38" s="107"/>
      <c r="N38" s="108" t="str">
        <f>+'Exp. oferente'!F69</f>
        <v>INTERVENTORIA DE LAS OBRAS DE CONSTRUCCION DE LA INSTITUCION EDUCATIVA FREDONIA</v>
      </c>
      <c r="O38" s="107"/>
      <c r="P38" s="107"/>
      <c r="Q38" s="107" t="str">
        <f>+CONCATENATE('Exp. oferente'!H69,CHAR(10),TEXT('Exp. oferente'!G69,"DD"),"/",TEXT('Exp. oferente'!G69,"MMMM"),"/",TEXT('Exp. oferente'!G69,"YYYY"), CHAR(10),DOLLAR('Exp. oferente'!I69))</f>
        <v>N.A.
12/septiembre/2011
XDR180,673,118.00</v>
      </c>
      <c r="R38" s="107"/>
      <c r="S38" s="107"/>
      <c r="T38" s="108" t="e">
        <f>+'Exp. oferente'!#REF!</f>
        <v>#REF!</v>
      </c>
      <c r="U38" s="107"/>
      <c r="V38" s="107"/>
      <c r="W38" s="107" t="e">
        <f>+CONCATENATE('Exp. oferente'!#REF!,CHAR(10),TEXT('Exp. oferente'!#REF!,"DD"),"/",TEXT('Exp. oferente'!#REF!,"MMMM"),"/",TEXT('Exp. oferente'!#REF!,"YYYY"), CHAR(10),DOLLAR('Exp. oferente'!#REF!))</f>
        <v>#REF!</v>
      </c>
      <c r="X38" s="107"/>
      <c r="Y38" s="107"/>
      <c r="Z38" s="108" t="e">
        <f>+'Exp. oferente'!#REF!</f>
        <v>#REF!</v>
      </c>
      <c r="AA38" s="107"/>
      <c r="AB38" s="107"/>
      <c r="AC38" s="107" t="e">
        <f>+CONCATENATE('Exp. oferente'!#REF!,CHAR(10),TEXT('Exp. oferente'!#REF!,"DD"),"/",TEXT('Exp. oferente'!#REF!,"MMMM"),"/",TEXT('Exp. oferente'!#REF!,"YYYY"), CHAR(10),DOLLAR('Exp. oferente'!#REF!))</f>
        <v>#REF!</v>
      </c>
      <c r="AD38" s="107"/>
    </row>
    <row r="39" spans="1:30" ht="63.75">
      <c r="A39" s="107"/>
      <c r="B39" s="108" t="str">
        <f>+'Exp. oferente'!F23</f>
        <v>Interventoría técnica, administrativa y financiera para la construcción y dotación de un centro de desarrollo infantil en la inspección de la Libertad municipio de el RETORNO departamento del Guaviare</v>
      </c>
      <c r="C39" s="107" t="s">
        <v>69</v>
      </c>
      <c r="D39" s="107"/>
      <c r="E39" s="129" t="str">
        <f>+CONCATENATE('Exp. oferente'!H23,CHAR(10),TEXT('Exp. oferente'!G23,"DD"),"/",TEXT('Exp. oferente'!G23,"MMMM"),"/",TEXT('Exp. oferente'!G23,"YYYY"), CHAR(10),DOLLAR('Exp. oferente'!I23))</f>
        <v>N.A.
24/octubre/2014
XDR0.00</v>
      </c>
      <c r="F39" s="107"/>
      <c r="G39" s="107"/>
      <c r="H39" s="108" t="str">
        <f>+'Exp. oferente'!F47</f>
        <v>INTERVENTORIA TÉCNICA FINANCIERA, ADMINISTRATIVA, JURÍDICA Y CONTABLE DEL PROYECTO AMPLIACIÓN, ADECUACIÓN Y DOTACIÓN DE EQUIPOS Y MUEBLES DEL ALMACÉN DE ARMAMENTO AÉREO Y LA TORRE DE SECADO DE PARACAÍDAS DEL COMANDO AÉREO DE COMBATE No 2 UBICADO EN LA CIUDAD DE VILLAVICENCIO- META.</v>
      </c>
      <c r="I39" s="107" t="s">
        <v>69</v>
      </c>
      <c r="J39" s="107"/>
      <c r="K39" s="129" t="str">
        <f>+CONCATENATE('Exp. oferente'!H47,CHAR(10),TEXT('Exp. oferente'!G47,"DD"),"/",TEXT('Exp. oferente'!G47,"MMMM"),"/",TEXT('Exp. oferente'!G47,"YYYY"), CHAR(10),DOLLAR('Exp. oferente'!I47))</f>
        <v>N.A.
10/octubre/2016
XDR0.00</v>
      </c>
      <c r="L39" s="107"/>
      <c r="M39" s="107"/>
      <c r="N39" s="108" t="str">
        <f>+'Exp. oferente'!F70</f>
        <v xml:space="preserve">INTERVENTORIA TECNICA, ADMINISTRATIVA Y FINANCIERA AL CONTRATO DE EJECUCION DE LAS OBRAS NECESARIAS Y COMPLEMENTARIAS PARA LA TERMINACION DEL EDIFICIO DEL COSTADO NORTE EN EL COLEGIO VENECIA, DE LA LOCALIDAD 6a DE TUNJUELITO </v>
      </c>
      <c r="O39" s="107"/>
      <c r="P39" s="107"/>
      <c r="Q39" s="107" t="str">
        <f>+CONCATENATE('Exp. oferente'!H70,CHAR(10),TEXT('Exp. oferente'!G70,"DD"),"/",TEXT('Exp. oferente'!G70,"MMMM"),"/",TEXT('Exp. oferente'!G70,"YYYY"), CHAR(10),DOLLAR('Exp. oferente'!I70))</f>
        <v>N.A.
17/enero/2015
XDR0.00</v>
      </c>
      <c r="R39" s="107"/>
      <c r="S39" s="107"/>
      <c r="T39" s="108" t="e">
        <f>+'Exp. oferente'!#REF!</f>
        <v>#REF!</v>
      </c>
      <c r="U39" s="107"/>
      <c r="V39" s="107"/>
      <c r="W39" s="107" t="e">
        <f>+CONCATENATE('Exp. oferente'!#REF!,CHAR(10),TEXT('Exp. oferente'!#REF!,"DD"),"/",TEXT('Exp. oferente'!#REF!,"MMMM"),"/",TEXT('Exp. oferente'!#REF!,"YYYY"), CHAR(10),DOLLAR('Exp. oferente'!#REF!))</f>
        <v>#REF!</v>
      </c>
      <c r="X39" s="107"/>
      <c r="Y39" s="107"/>
      <c r="Z39" s="108" t="e">
        <f>+'Exp. oferente'!#REF!</f>
        <v>#REF!</v>
      </c>
      <c r="AA39" s="107"/>
      <c r="AB39" s="107"/>
      <c r="AC39" s="107" t="e">
        <f>+CONCATENATE('Exp. oferente'!#REF!,CHAR(10),TEXT('Exp. oferente'!#REF!,"DD"),"/",TEXT('Exp. oferente'!#REF!,"MMMM"),"/",TEXT('Exp. oferente'!#REF!,"YYYY"), CHAR(10),DOLLAR('Exp. oferente'!#REF!))</f>
        <v>#REF!</v>
      </c>
      <c r="AD39" s="107"/>
    </row>
    <row r="40" spans="1:30" ht="63.75">
      <c r="A40" s="107"/>
      <c r="B40" s="108" t="str">
        <f>+'Exp. oferente'!F24</f>
        <v>Contratar Interventoría técnica, administrativa, financiera, ambiental y jurídica a las obras que se generen en el cumplimiento del contrato de obra cuyo objeto es "Contratar la construcción de un polideportivo cubierto en el corregimiento Olaya herrera del municipio de Ortega, Tolima, en ejecución del convenio interadministrativo No. 695 de 2014 suscrito con Coldeportes</v>
      </c>
      <c r="C40" s="107" t="s">
        <v>69</v>
      </c>
      <c r="D40" s="107"/>
      <c r="E40" s="129" t="str">
        <f>+CONCATENATE('Exp. oferente'!H24,CHAR(10),TEXT('Exp. oferente'!G24,"DD"),"/",TEXT('Exp. oferente'!G24,"MMMM"),"/",TEXT('Exp. oferente'!G24,"YYYY"), CHAR(10),DOLLAR('Exp. oferente'!I24))</f>
        <v>N.A.
20/marzo/2016
XDR0.00</v>
      </c>
      <c r="F40" s="107"/>
      <c r="G40" s="107"/>
      <c r="H40" s="108">
        <f>+'Exp. oferente'!F48</f>
        <v>0</v>
      </c>
      <c r="I40" s="107" t="s">
        <v>69</v>
      </c>
      <c r="J40" s="107"/>
      <c r="K40" s="129" t="str">
        <f>+CONCATENATE('Exp. oferente'!H48,CHAR(10),TEXT('Exp. oferente'!G48,"DD"),"/",TEXT('Exp. oferente'!G48,"MMMM"),"/",TEXT('Exp. oferente'!G48,"YYYY"), CHAR(10),DOLLAR('Exp. oferente'!I48))</f>
        <v xml:space="preserve">
00/enero/1900
XDR0.00</v>
      </c>
      <c r="L40" s="107"/>
      <c r="M40" s="107"/>
      <c r="N40" s="108">
        <f>+'Exp. oferente'!F71</f>
        <v>0</v>
      </c>
      <c r="O40" s="107"/>
      <c r="P40" s="107"/>
      <c r="Q40" s="107" t="str">
        <f>+CONCATENATE('Exp. oferente'!H71,CHAR(10),TEXT('Exp. oferente'!G71,"DD"),"/",TEXT('Exp. oferente'!G71,"MMMM"),"/",TEXT('Exp. oferente'!G71,"YYYY"), CHAR(10),DOLLAR('Exp. oferente'!I71))</f>
        <v xml:space="preserve">
00/enero/1900
XDR0.00</v>
      </c>
      <c r="R40" s="107"/>
      <c r="S40" s="107"/>
      <c r="T40" s="108" t="e">
        <f>+'Exp. oferente'!#REF!</f>
        <v>#REF!</v>
      </c>
      <c r="U40" s="107"/>
      <c r="V40" s="107"/>
      <c r="W40" s="107" t="e">
        <f>+CONCATENATE('Exp. oferente'!#REF!,CHAR(10),TEXT('Exp. oferente'!#REF!,"DD"),"/",TEXT('Exp. oferente'!#REF!,"MMMM"),"/",TEXT('Exp. oferente'!#REF!,"YYYY"), CHAR(10),DOLLAR('Exp. oferente'!#REF!))</f>
        <v>#REF!</v>
      </c>
      <c r="X40" s="107"/>
      <c r="Y40" s="107"/>
      <c r="Z40" s="108" t="e">
        <f>+'Exp. oferente'!#REF!</f>
        <v>#REF!</v>
      </c>
      <c r="AA40" s="107"/>
      <c r="AB40" s="107"/>
      <c r="AC40" s="107" t="e">
        <f>+CONCATENATE('Exp. oferente'!#REF!,CHAR(10),TEXT('Exp. oferente'!#REF!,"DD"),"/",TEXT('Exp. oferente'!#REF!,"MMMM"),"/",TEXT('Exp. oferente'!#REF!,"YYYY"), CHAR(10),DOLLAR('Exp. oferente'!#REF!))</f>
        <v>#REF!</v>
      </c>
      <c r="AD40" s="107"/>
    </row>
    <row r="41" spans="1:30" ht="38.25">
      <c r="A41" s="107"/>
      <c r="B41" s="108" t="str">
        <f>+'Exp. oferente'!F25</f>
        <v>Interventoría técnica, administrativa y financiera para la "construcción del centro de integración ciudadana en el sector urbano del municipio de rioblanco</v>
      </c>
      <c r="C41" s="107" t="s">
        <v>69</v>
      </c>
      <c r="D41" s="107"/>
      <c r="E41" s="129" t="str">
        <f>+CONCATENATE('Exp. oferente'!H25,CHAR(10),TEXT('Exp. oferente'!G25,"DD"),"/",TEXT('Exp. oferente'!G25,"MMMM"),"/",TEXT('Exp. oferente'!G25,"YYYY"), CHAR(10),DOLLAR('Exp. oferente'!I25))</f>
        <v>N.A.
02/octubre/2016
XDR0.00</v>
      </c>
      <c r="F41" s="107"/>
      <c r="G41" s="107"/>
      <c r="H41" s="108">
        <f>+'Exp. oferente'!F49</f>
        <v>0</v>
      </c>
      <c r="I41" s="107" t="s">
        <v>69</v>
      </c>
      <c r="J41" s="107"/>
      <c r="K41" s="129" t="str">
        <f>+CONCATENATE('Exp. oferente'!H49,CHAR(10),TEXT('Exp. oferente'!G49,"DD"),"/",TEXT('Exp. oferente'!G49,"MMMM"),"/",TEXT('Exp. oferente'!G49,"YYYY"), CHAR(10),DOLLAR('Exp. oferente'!I49))</f>
        <v xml:space="preserve">
00/enero/1900
XDR0.00</v>
      </c>
      <c r="L41" s="107"/>
      <c r="M41" s="107"/>
      <c r="N41" s="108">
        <f>+'Exp. oferente'!F72</f>
        <v>0</v>
      </c>
      <c r="O41" s="107"/>
      <c r="P41" s="107"/>
      <c r="Q41" s="107" t="str">
        <f>+CONCATENATE('Exp. oferente'!H72,CHAR(10),TEXT('Exp. oferente'!G72,"DD"),"/",TEXT('Exp. oferente'!G72,"MMMM"),"/",TEXT('Exp. oferente'!G72,"YYYY"), CHAR(10),DOLLAR('Exp. oferente'!I72))</f>
        <v xml:space="preserve">
00/enero/1900
XDR0.00</v>
      </c>
      <c r="R41" s="107"/>
      <c r="S41" s="107"/>
      <c r="T41" s="108" t="e">
        <f>+'Exp. oferente'!#REF!</f>
        <v>#REF!</v>
      </c>
      <c r="U41" s="107"/>
      <c r="V41" s="107"/>
      <c r="W41" s="107" t="e">
        <f>+CONCATENATE('Exp. oferente'!#REF!,CHAR(10),TEXT('Exp. oferente'!#REF!,"DD"),"/",TEXT('Exp. oferente'!#REF!,"MMMM"),"/",TEXT('Exp. oferente'!#REF!,"YYYY"), CHAR(10),DOLLAR('Exp. oferente'!#REF!))</f>
        <v>#REF!</v>
      </c>
      <c r="X41" s="107"/>
      <c r="Y41" s="107"/>
      <c r="Z41" s="108" t="e">
        <f>+'Exp. oferente'!#REF!</f>
        <v>#REF!</v>
      </c>
      <c r="AA41" s="107"/>
      <c r="AB41" s="107"/>
      <c r="AC41" s="107" t="e">
        <f>+CONCATENATE('Exp. oferente'!#REF!,CHAR(10),TEXT('Exp. oferente'!#REF!,"DD"),"/",TEXT('Exp. oferente'!#REF!,"MMMM"),"/",TEXT('Exp. oferente'!#REF!,"YYYY"),CHAR(10),DOLLAR('Exp. oferente'!#REF!))</f>
        <v>#REF!</v>
      </c>
      <c r="AD41" s="107"/>
    </row>
    <row r="42" spans="1:30" ht="51">
      <c r="A42" s="107"/>
      <c r="B42" s="108" t="str">
        <f>+'Exp. oferente'!F26</f>
        <v>Realizar la Interventoría técnica, administrativa y financiera de la construcción de la segunda etapa de la unidad intermedia de Salud de los barrios del sur en el municipio de Ibagué, Departamento del Tolima</v>
      </c>
      <c r="C42" s="107" t="s">
        <v>69</v>
      </c>
      <c r="D42" s="107"/>
      <c r="E42" s="129" t="str">
        <f>+CONCATENATE('Exp. oferente'!H26,CHAR(10),TEXT('Exp. oferente'!G26,"DD"),"/",TEXT('Exp. oferente'!G26,"MMMM"),"/",TEXT('Exp. oferente'!G26,"YYYY"), CHAR(10),DOLLAR('Exp. oferente'!I26))</f>
        <v>N.A.
08/agosto/2012
XDR132,186,100.00</v>
      </c>
      <c r="F42" s="107"/>
      <c r="G42" s="107"/>
      <c r="H42" s="108">
        <f>+'Exp. oferente'!F50</f>
        <v>0</v>
      </c>
      <c r="I42" s="107" t="s">
        <v>69</v>
      </c>
      <c r="J42" s="107"/>
      <c r="K42" s="129" t="str">
        <f>+CONCATENATE('Exp. oferente'!H50,CHAR(10),TEXT('Exp. oferente'!G50,"DD"),"/",TEXT('Exp. oferente'!G50,"MMMM"),"/",TEXT('Exp. oferente'!G50,"YYYY"), CHAR(10),DOLLAR('Exp. oferente'!I50))</f>
        <v xml:space="preserve">
00/enero/1900
XDR0.00</v>
      </c>
      <c r="L42" s="107"/>
      <c r="M42" s="107"/>
      <c r="N42" s="108">
        <f>+'Exp. oferente'!F73</f>
        <v>0</v>
      </c>
      <c r="O42" s="107"/>
      <c r="P42" s="107"/>
      <c r="Q42" s="107" t="str">
        <f>+CONCATENATE('Exp. oferente'!H73,CHAR(10),TEXT('Exp. oferente'!G73,"DD"),"/",TEXT('Exp. oferente'!G73,"MMMM"),"/",TEXT('Exp. oferente'!G73,"YYYY"), CHAR(10),DOLLAR('Exp. oferente'!I73))</f>
        <v xml:space="preserve">
00/enero/1900
XDR0.00</v>
      </c>
      <c r="R42" s="107"/>
      <c r="S42" s="107"/>
      <c r="T42" s="108" t="e">
        <f>+'Exp. oferente'!#REF!</f>
        <v>#REF!</v>
      </c>
      <c r="U42" s="107"/>
      <c r="V42" s="107"/>
      <c r="W42" s="107" t="e">
        <f>+CONCATENATE('Exp. oferente'!#REF!,CHAR(10),TEXT('Exp. oferente'!#REF!,"DD"),"/",TEXT('Exp. oferente'!#REF!,"MMMM"),"/",TEXT('Exp. oferente'!#REF!,"YYYY"), CHAR(10),DOLLAR('Exp. oferente'!#REF!))</f>
        <v>#REF!</v>
      </c>
      <c r="X42" s="107"/>
      <c r="Y42" s="107"/>
      <c r="Z42" s="108" t="e">
        <f>+'Exp. oferente'!#REF!</f>
        <v>#REF!</v>
      </c>
      <c r="AA42" s="107"/>
      <c r="AB42" s="107"/>
      <c r="AC42" s="107" t="e">
        <f>+CONCATENATE('Exp. oferente'!#REF!,CHAR(10),TEXT('Exp. oferente'!#REF!,"DD"),"/",TEXT('Exp. oferente'!#REF!,"MMMM"),"/",TEXT('Exp. oferente'!#REF!,"YYYY"), CHAR(10),DOLLAR('Exp. oferente'!#REF!))</f>
        <v>#REF!</v>
      </c>
      <c r="AD42" s="107"/>
    </row>
    <row r="43" spans="1:30" ht="54">
      <c r="A43" s="107"/>
      <c r="B43" s="131" t="str">
        <f>+'Exp. oferente'!A7</f>
        <v>1) La experiencia debe ser acreditada con la ejecución de MÁXIMO CINCO (05) contratos, cuya sumatoria del valor de sus contratos sea mayor o igual a 2.0 vez el valor del POE, expresado en SMMLV a la fecha de su terminación</v>
      </c>
      <c r="C43" s="107"/>
      <c r="D43" s="107"/>
      <c r="E43" s="129"/>
      <c r="F43" s="125" t="str">
        <f>+IF(AND(C44="X"),"CUMPLE","NO CUMPLE")</f>
        <v>CUMPLE</v>
      </c>
      <c r="G43" s="107"/>
      <c r="H43" s="131" t="str">
        <f>+'Exp. oferente'!A7</f>
        <v>1) La experiencia debe ser acreditada con la ejecución de MÁXIMO CINCO (05) contratos, cuya sumatoria del valor de sus contratos sea mayor o igual a 2.0 vez el valor del POE, expresado en SMMLV a la fecha de su terminación</v>
      </c>
      <c r="I43" s="107"/>
      <c r="J43" s="107"/>
      <c r="K43" s="109"/>
      <c r="L43" s="125" t="str">
        <f>+IF(AND(I44="X"),"CUMPLE","NO CUMPLE")</f>
        <v>CUMPLE</v>
      </c>
      <c r="M43" s="107"/>
      <c r="N43" s="131" t="str">
        <f>+'Exp. oferente'!A7</f>
        <v>1) La experiencia debe ser acreditada con la ejecución de MÁXIMO CINCO (05) contratos, cuya sumatoria del valor de sus contratos sea mayor o igual a 2.0 vez el valor del POE, expresado en SMMLV a la fecha de su terminación</v>
      </c>
      <c r="O43" s="107"/>
      <c r="P43" s="107"/>
      <c r="Q43" s="109"/>
      <c r="R43" s="125" t="str">
        <f>+IF(AND(O44="X"),"CUMPLE","NO CUMPLE")</f>
        <v>NO CUMPLE</v>
      </c>
      <c r="S43" s="107"/>
      <c r="T43" s="131" t="str">
        <f>+'Exp. oferente'!A7</f>
        <v>1) La experiencia debe ser acreditada con la ejecución de MÁXIMO CINCO (05) contratos, cuya sumatoria del valor de sus contratos sea mayor o igual a 2.0 vez el valor del POE, expresado en SMMLV a la fecha de su terminación</v>
      </c>
      <c r="U43" s="107"/>
      <c r="V43" s="107"/>
      <c r="W43" s="109"/>
      <c r="X43" s="125" t="str">
        <f>+IF(AND(U44="X"),"CUMPLE","NO CUMPLE")</f>
        <v>NO CUMPLE</v>
      </c>
      <c r="Y43" s="107"/>
      <c r="Z43" s="131" t="str">
        <f>+'Exp. oferente'!A7</f>
        <v>1) La experiencia debe ser acreditada con la ejecución de MÁXIMO CINCO (05) contratos, cuya sumatoria del valor de sus contratos sea mayor o igual a 2.0 vez el valor del POE, expresado en SMMLV a la fecha de su terminación</v>
      </c>
      <c r="AA43" s="107"/>
      <c r="AB43" s="107"/>
      <c r="AC43" s="109"/>
      <c r="AD43" s="125" t="str">
        <f>+IF(AND(AA44="X"),"CUMPLE","NO CUMPLE")</f>
        <v>NO CUMPLE</v>
      </c>
    </row>
    <row r="44" spans="1:30">
      <c r="A44" s="107"/>
      <c r="B44" s="108"/>
      <c r="C44" s="107" t="s">
        <v>69</v>
      </c>
      <c r="D44" s="107"/>
      <c r="E44" s="132"/>
      <c r="F44" s="107"/>
      <c r="G44" s="107"/>
      <c r="H44" s="108"/>
      <c r="I44" s="107" t="s">
        <v>69</v>
      </c>
      <c r="J44" s="107"/>
      <c r="K44" s="132"/>
      <c r="L44" s="107"/>
      <c r="M44" s="107"/>
      <c r="N44" s="108"/>
      <c r="O44" s="107"/>
      <c r="P44" s="107"/>
      <c r="Q44" s="132"/>
      <c r="R44" s="107"/>
      <c r="S44" s="107"/>
      <c r="T44" s="108"/>
      <c r="U44" s="107"/>
      <c r="V44" s="107"/>
      <c r="W44" s="132"/>
      <c r="X44" s="107"/>
      <c r="Y44" s="107"/>
      <c r="Z44" s="108"/>
      <c r="AA44" s="107"/>
      <c r="AB44" s="107"/>
      <c r="AC44" s="132"/>
      <c r="AD44" s="107"/>
    </row>
    <row r="45" spans="1:30" ht="54" customHeight="1">
      <c r="A45" s="107"/>
      <c r="B45" s="131" t="str">
        <f>+'Exp. oferente'!A8</f>
        <v>2) Los contratos aportados deben incluir en su alcance u objeto, Interventoría a la construcción de una edificación institucional, con un valor mínimo de 1.0 veces el valor del POE, expresado en SMMLV a la fecha de su terminación.</v>
      </c>
      <c r="C45" s="107"/>
      <c r="D45" s="107"/>
      <c r="E45" s="109"/>
      <c r="F45" s="125" t="str">
        <f>+IF(AND(C46="X"),"CUMPLE","NO CUMPLE")</f>
        <v>CUMPLE</v>
      </c>
      <c r="G45" s="107"/>
      <c r="H45" s="131" t="str">
        <f>+'Exp. oferente'!A8</f>
        <v>2) Los contratos aportados deben incluir en su alcance u objeto, Interventoría a la construcción de una edificación institucional, con un valor mínimo de 1.0 veces el valor del POE, expresado en SMMLV a la fecha de su terminación.</v>
      </c>
      <c r="I45" s="107"/>
      <c r="J45" s="107"/>
      <c r="K45" s="109"/>
      <c r="L45" s="125" t="str">
        <f>+IF(AND(I46="X"),"CUMPLE","NO CUMPLE")</f>
        <v>CUMPLE</v>
      </c>
      <c r="M45" s="107"/>
      <c r="N45" s="131" t="str">
        <f>+'Exp. oferente'!A8</f>
        <v>2) Los contratos aportados deben incluir en su alcance u objeto, Interventoría a la construcción de una edificación institucional, con un valor mínimo de 1.0 veces el valor del POE, expresado en SMMLV a la fecha de su terminación.</v>
      </c>
      <c r="O45" s="107"/>
      <c r="P45" s="107"/>
      <c r="Q45" s="109"/>
      <c r="R45" s="107" t="str">
        <f>+IF(AND(O46="X"),"CUMPLE","NO CUMPLE")</f>
        <v>NO CUMPLE</v>
      </c>
      <c r="S45" s="107"/>
      <c r="T45" s="131" t="str">
        <f>+'Exp. oferente'!A8</f>
        <v>2) Los contratos aportados deben incluir en su alcance u objeto, Interventoría a la construcción de una edificación institucional, con un valor mínimo de 1.0 veces el valor del POE, expresado en SMMLV a la fecha de su terminación.</v>
      </c>
      <c r="U45" s="107"/>
      <c r="V45" s="107"/>
      <c r="W45" s="109"/>
      <c r="X45" s="107" t="str">
        <f>+IF(AND(U46="X"),"CUMPLE","NO CUMPLE")</f>
        <v>NO CUMPLE</v>
      </c>
      <c r="Y45" s="107"/>
      <c r="Z45" s="131" t="str">
        <f>+'Exp. oferente'!A8</f>
        <v>2) Los contratos aportados deben incluir en su alcance u objeto, Interventoría a la construcción de una edificación institucional, con un valor mínimo de 1.0 veces el valor del POE, expresado en SMMLV a la fecha de su terminación.</v>
      </c>
      <c r="AA45" s="107"/>
      <c r="AB45" s="107"/>
      <c r="AC45" s="109"/>
      <c r="AD45" s="107" t="str">
        <f>+IF(AND(AA46="X"),"CUMPLE","NO CUMPLE")</f>
        <v>NO CUMPLE</v>
      </c>
    </row>
    <row r="46" spans="1:30">
      <c r="A46" s="107"/>
      <c r="B46" s="108"/>
      <c r="C46" s="107" t="s">
        <v>69</v>
      </c>
      <c r="D46" s="107"/>
      <c r="E46" s="132"/>
      <c r="F46" s="107"/>
      <c r="G46" s="107"/>
      <c r="H46" s="108"/>
      <c r="I46" s="107" t="s">
        <v>69</v>
      </c>
      <c r="J46" s="107"/>
      <c r="K46" s="109"/>
      <c r="L46" s="107"/>
      <c r="M46" s="107"/>
      <c r="N46" s="108"/>
      <c r="O46" s="107"/>
      <c r="P46" s="107"/>
      <c r="Q46" s="109"/>
      <c r="R46" s="107"/>
      <c r="S46" s="107"/>
      <c r="T46" s="108"/>
      <c r="U46" s="107"/>
      <c r="V46" s="107"/>
      <c r="W46" s="109"/>
      <c r="X46" s="107"/>
      <c r="Y46" s="107"/>
      <c r="Z46" s="108"/>
      <c r="AA46" s="107"/>
      <c r="AB46" s="107"/>
      <c r="AC46" s="109"/>
      <c r="AD46" s="107"/>
    </row>
    <row r="47" spans="1:30" ht="106.5" customHeight="1">
      <c r="A47" s="606" t="s">
        <v>57</v>
      </c>
      <c r="B47" s="607"/>
      <c r="C47" s="608"/>
      <c r="D47" s="609"/>
      <c r="E47" s="609"/>
      <c r="F47" s="610"/>
      <c r="G47" s="606" t="s">
        <v>57</v>
      </c>
      <c r="H47" s="607"/>
      <c r="I47" s="608"/>
      <c r="J47" s="609"/>
      <c r="K47" s="609"/>
      <c r="L47" s="610"/>
      <c r="M47" s="606" t="s">
        <v>57</v>
      </c>
      <c r="N47" s="607"/>
      <c r="O47" s="608"/>
      <c r="P47" s="609"/>
      <c r="Q47" s="609"/>
      <c r="R47" s="610"/>
      <c r="S47" s="606" t="s">
        <v>57</v>
      </c>
      <c r="T47" s="607"/>
      <c r="U47" s="608"/>
      <c r="V47" s="609"/>
      <c r="W47" s="609"/>
      <c r="X47" s="610"/>
      <c r="Y47" s="606" t="s">
        <v>57</v>
      </c>
      <c r="Z47" s="607"/>
      <c r="AA47" s="608"/>
      <c r="AB47" s="609"/>
      <c r="AC47" s="609"/>
      <c r="AD47" s="610"/>
    </row>
    <row r="48" spans="1:30" s="101" customFormat="1" ht="24.75" customHeight="1">
      <c r="A48" s="625" t="s">
        <v>58</v>
      </c>
      <c r="B48" s="623"/>
      <c r="C48" s="613" t="str">
        <f>+IF(AND(F37="CUMPLE",F43="CUMPLE",F45="CUMPLE"),"CUMPLE","NO CUMPLE")</f>
        <v>CUMPLE</v>
      </c>
      <c r="D48" s="614"/>
      <c r="E48" s="614"/>
      <c r="F48" s="615"/>
      <c r="G48" s="625" t="s">
        <v>58</v>
      </c>
      <c r="H48" s="623"/>
      <c r="I48" s="613" t="str">
        <f>+IF(AND(L37="CUMPLE",L43="CUMPLE",L45="CUMPLE"),"CUMPLE","NO CUMPLE")</f>
        <v>CUMPLE</v>
      </c>
      <c r="J48" s="614"/>
      <c r="K48" s="614"/>
      <c r="L48" s="615"/>
      <c r="M48" s="625" t="s">
        <v>58</v>
      </c>
      <c r="N48" s="623"/>
      <c r="O48" s="613" t="str">
        <f>+IF(AND(R37="CUMPLE",R43="CUMPLE",R45="CUMPLE"),"CUMPLE","NO CUMPLE")</f>
        <v>NO CUMPLE</v>
      </c>
      <c r="P48" s="614"/>
      <c r="Q48" s="614"/>
      <c r="R48" s="615"/>
      <c r="S48" s="625" t="s">
        <v>58</v>
      </c>
      <c r="T48" s="623"/>
      <c r="U48" s="613" t="str">
        <f>+IF(AND(X37="CUMPLE",X43="CUMPLE",X45="CUMPLE"),"CUMPLE","NO CUMPLE")</f>
        <v>NO CUMPLE</v>
      </c>
      <c r="V48" s="614"/>
      <c r="W48" s="614"/>
      <c r="X48" s="615"/>
      <c r="Y48" s="625" t="s">
        <v>58</v>
      </c>
      <c r="Z48" s="623"/>
      <c r="AA48" s="613" t="str">
        <f>+IF(AND(AD37="CUMPLE",AD43="CUMPLE",AD45="CUMPLE"),"CUMPLE","NO CUMPLE")</f>
        <v>NO CUMPLE</v>
      </c>
      <c r="AB48" s="614"/>
      <c r="AC48" s="614"/>
      <c r="AD48" s="615"/>
    </row>
    <row r="49" spans="1:30" s="101" customFormat="1" ht="33" customHeight="1">
      <c r="A49" s="611" t="s">
        <v>75</v>
      </c>
      <c r="B49" s="612"/>
      <c r="C49" s="613" t="str">
        <f>+IF(AND(F19="CUMPLE",F30="CUMPLE",F48="CUMPLE"),"CUMPLE","NO CUMPLE")</f>
        <v>NO CUMPLE</v>
      </c>
      <c r="D49" s="614"/>
      <c r="E49" s="614"/>
      <c r="F49" s="615"/>
      <c r="G49" s="611" t="s">
        <v>75</v>
      </c>
      <c r="H49" s="612"/>
      <c r="I49" s="613" t="str">
        <f>+IF(AND(L19="CUMPLE",L30="CUMPLE",L48="CUMPLE"),"CUMPLE","NO CUMPLE")</f>
        <v>NO CUMPLE</v>
      </c>
      <c r="J49" s="614"/>
      <c r="K49" s="614"/>
      <c r="L49" s="615"/>
      <c r="M49" s="611" t="s">
        <v>76</v>
      </c>
      <c r="N49" s="612"/>
      <c r="O49" s="613" t="str">
        <f>+IF(AND(R19="CUMPLE",R30="CUMPLE",R48="CUMPLE"),"CUMPLE","NO CUMPLE")</f>
        <v>NO CUMPLE</v>
      </c>
      <c r="P49" s="614"/>
      <c r="Q49" s="614"/>
      <c r="R49" s="615"/>
      <c r="S49" s="611" t="s">
        <v>76</v>
      </c>
      <c r="T49" s="612"/>
      <c r="U49" s="613" t="str">
        <f>+IF(AND(X19="CUMPLE",X30="CUMPLE",X48="CUMPLE"),"CUMPLE","NO CUMPLE")</f>
        <v>NO CUMPLE</v>
      </c>
      <c r="V49" s="614"/>
      <c r="W49" s="614"/>
      <c r="X49" s="615"/>
      <c r="Y49" s="611" t="s">
        <v>76</v>
      </c>
      <c r="Z49" s="612"/>
      <c r="AA49" s="613" t="str">
        <f>+IF(AND(AD19="CUMPLE",AD30="CUMPLE",AD48="CUMPLE"),"CUMPLE","NO CUMPLE")</f>
        <v>NO CUMPLE</v>
      </c>
      <c r="AB49" s="614"/>
      <c r="AC49" s="614"/>
      <c r="AD49" s="615"/>
    </row>
    <row r="50" spans="1:30" ht="7.5" customHeight="1"/>
    <row r="51" spans="1:30" ht="26.25" hidden="1" customHeight="1">
      <c r="A51" s="606" t="s">
        <v>59</v>
      </c>
      <c r="B51" s="607"/>
      <c r="C51" s="608"/>
      <c r="D51" s="609"/>
      <c r="E51" s="609"/>
      <c r="F51" s="610"/>
      <c r="G51" s="606" t="s">
        <v>59</v>
      </c>
      <c r="H51" s="607"/>
      <c r="I51" s="608"/>
      <c r="J51" s="609"/>
      <c r="K51" s="609"/>
      <c r="L51" s="610"/>
      <c r="M51" s="606" t="s">
        <v>59</v>
      </c>
      <c r="N51" s="607"/>
      <c r="O51" s="608"/>
      <c r="P51" s="609"/>
      <c r="Q51" s="609"/>
      <c r="R51" s="610"/>
      <c r="S51" s="606" t="s">
        <v>59</v>
      </c>
      <c r="T51" s="607"/>
      <c r="U51" s="608"/>
      <c r="V51" s="609"/>
      <c r="W51" s="609"/>
      <c r="X51" s="610"/>
      <c r="Y51" s="606" t="s">
        <v>59</v>
      </c>
      <c r="Z51" s="607"/>
      <c r="AA51" s="608"/>
      <c r="AB51" s="609"/>
      <c r="AC51" s="609"/>
      <c r="AD51" s="610"/>
    </row>
    <row r="52" spans="1:30" ht="24.75" hidden="1" customHeight="1">
      <c r="A52" s="606" t="s">
        <v>60</v>
      </c>
      <c r="B52" s="607"/>
      <c r="C52" s="608"/>
      <c r="D52" s="609"/>
      <c r="E52" s="609"/>
      <c r="F52" s="610"/>
      <c r="G52" s="606" t="s">
        <v>60</v>
      </c>
      <c r="H52" s="607"/>
      <c r="I52" s="608"/>
      <c r="J52" s="609"/>
      <c r="K52" s="609"/>
      <c r="L52" s="610"/>
      <c r="M52" s="606" t="s">
        <v>60</v>
      </c>
      <c r="N52" s="607"/>
      <c r="O52" s="608"/>
      <c r="P52" s="609"/>
      <c r="Q52" s="609"/>
      <c r="R52" s="610"/>
      <c r="S52" s="606" t="s">
        <v>60</v>
      </c>
      <c r="T52" s="607"/>
      <c r="U52" s="608"/>
      <c r="V52" s="609"/>
      <c r="W52" s="609"/>
      <c r="X52" s="610"/>
      <c r="Y52" s="606" t="s">
        <v>60</v>
      </c>
      <c r="Z52" s="607"/>
      <c r="AA52" s="608"/>
      <c r="AB52" s="609"/>
      <c r="AC52" s="609"/>
      <c r="AD52" s="610"/>
    </row>
    <row r="53" spans="1:30" s="101" customFormat="1" ht="33" hidden="1" customHeight="1">
      <c r="A53" s="611" t="s">
        <v>61</v>
      </c>
      <c r="B53" s="612"/>
      <c r="C53" s="613" t="s">
        <v>36</v>
      </c>
      <c r="D53" s="614"/>
      <c r="E53" s="614"/>
      <c r="F53" s="615"/>
      <c r="G53" s="611" t="s">
        <v>61</v>
      </c>
      <c r="H53" s="612"/>
      <c r="I53" s="613" t="s">
        <v>36</v>
      </c>
      <c r="J53" s="614"/>
      <c r="K53" s="614"/>
      <c r="L53" s="615"/>
      <c r="M53" s="611" t="s">
        <v>61</v>
      </c>
      <c r="N53" s="612"/>
      <c r="O53" s="613" t="s">
        <v>36</v>
      </c>
      <c r="P53" s="614"/>
      <c r="Q53" s="614"/>
      <c r="R53" s="615"/>
      <c r="S53" s="611" t="s">
        <v>61</v>
      </c>
      <c r="T53" s="612"/>
      <c r="U53" s="613" t="s">
        <v>36</v>
      </c>
      <c r="V53" s="614"/>
      <c r="W53" s="614"/>
      <c r="X53" s="615"/>
      <c r="Y53" s="611" t="s">
        <v>61</v>
      </c>
      <c r="Z53" s="612"/>
      <c r="AA53" s="613" t="s">
        <v>36</v>
      </c>
      <c r="AB53" s="614"/>
      <c r="AC53" s="614"/>
      <c r="AD53" s="615"/>
    </row>
    <row r="586" spans="1:25">
      <c r="A586" s="95" t="s">
        <v>36</v>
      </c>
      <c r="G586" s="95" t="s">
        <v>36</v>
      </c>
      <c r="M586" s="95" t="s">
        <v>36</v>
      </c>
      <c r="S586" s="95" t="s">
        <v>36</v>
      </c>
      <c r="Y586" s="95" t="s">
        <v>36</v>
      </c>
    </row>
    <row r="587" spans="1:25">
      <c r="A587" s="95" t="s">
        <v>37</v>
      </c>
      <c r="G587" s="95" t="s">
        <v>37</v>
      </c>
      <c r="M587" s="95" t="s">
        <v>37</v>
      </c>
      <c r="S587" s="95" t="s">
        <v>37</v>
      </c>
      <c r="Y587" s="95" t="s">
        <v>37</v>
      </c>
    </row>
    <row r="588" spans="1:25">
      <c r="A588" s="95" t="s">
        <v>62</v>
      </c>
      <c r="G588" s="95" t="s">
        <v>62</v>
      </c>
      <c r="M588" s="95" t="s">
        <v>62</v>
      </c>
      <c r="S588" s="95" t="s">
        <v>62</v>
      </c>
      <c r="Y588" s="95" t="s">
        <v>62</v>
      </c>
    </row>
    <row r="589" spans="1:25">
      <c r="A589" s="95" t="s">
        <v>63</v>
      </c>
      <c r="G589" s="95" t="s">
        <v>63</v>
      </c>
      <c r="M589" s="95" t="s">
        <v>63</v>
      </c>
      <c r="S589" s="95" t="s">
        <v>63</v>
      </c>
      <c r="Y589" s="95" t="s">
        <v>63</v>
      </c>
    </row>
    <row r="590" spans="1:25">
      <c r="A590" s="95" t="s">
        <v>64</v>
      </c>
      <c r="G590" s="95" t="s">
        <v>64</v>
      </c>
      <c r="M590" s="95" t="s">
        <v>64</v>
      </c>
      <c r="S590" s="95" t="s">
        <v>64</v>
      </c>
      <c r="Y590" s="95" t="s">
        <v>64</v>
      </c>
    </row>
    <row r="591" spans="1:25">
      <c r="A591" s="95" t="s">
        <v>65</v>
      </c>
      <c r="G591" s="95" t="s">
        <v>65</v>
      </c>
      <c r="M591" s="95" t="s">
        <v>65</v>
      </c>
      <c r="S591" s="95" t="s">
        <v>65</v>
      </c>
      <c r="Y591" s="95" t="s">
        <v>65</v>
      </c>
    </row>
    <row r="592" spans="1:25">
      <c r="A592" s="95" t="s">
        <v>62</v>
      </c>
      <c r="G592" s="95" t="s">
        <v>62</v>
      </c>
      <c r="M592" s="95" t="s">
        <v>62</v>
      </c>
      <c r="S592" s="95" t="s">
        <v>62</v>
      </c>
      <c r="Y592" s="95" t="s">
        <v>62</v>
      </c>
    </row>
  </sheetData>
  <sheetProtection selectLockedCells="1" selectUnlockedCells="1"/>
  <mergeCells count="121">
    <mergeCell ref="O47:R47"/>
    <mergeCell ref="A48:B48"/>
    <mergeCell ref="C48:F48"/>
    <mergeCell ref="G48:H48"/>
    <mergeCell ref="I48:L48"/>
    <mergeCell ref="M48:N48"/>
    <mergeCell ref="O48:R48"/>
    <mergeCell ref="A47:B47"/>
    <mergeCell ref="C47:F47"/>
    <mergeCell ref="G47:H47"/>
    <mergeCell ref="I47:L47"/>
    <mergeCell ref="M47:N47"/>
    <mergeCell ref="I53:L53"/>
    <mergeCell ref="O53:R53"/>
    <mergeCell ref="A53:B53"/>
    <mergeCell ref="C53:F53"/>
    <mergeCell ref="I52:L52"/>
    <mergeCell ref="O52:R52"/>
    <mergeCell ref="A52:B52"/>
    <mergeCell ref="C52:F52"/>
    <mergeCell ref="G52:H52"/>
    <mergeCell ref="G53:H53"/>
    <mergeCell ref="M52:N52"/>
    <mergeCell ref="M53:N53"/>
    <mergeCell ref="I51:L51"/>
    <mergeCell ref="O51:R51"/>
    <mergeCell ref="A51:B51"/>
    <mergeCell ref="C51:F51"/>
    <mergeCell ref="I49:L49"/>
    <mergeCell ref="O49:R49"/>
    <mergeCell ref="A49:B49"/>
    <mergeCell ref="C49:F49"/>
    <mergeCell ref="G49:H49"/>
    <mergeCell ref="G51:H51"/>
    <mergeCell ref="M49:N49"/>
    <mergeCell ref="M51:N51"/>
    <mergeCell ref="I30:L30"/>
    <mergeCell ref="O30:R30"/>
    <mergeCell ref="A30:B30"/>
    <mergeCell ref="C30:F30"/>
    <mergeCell ref="I29:L29"/>
    <mergeCell ref="O29:R29"/>
    <mergeCell ref="A29:B29"/>
    <mergeCell ref="C29:F29"/>
    <mergeCell ref="G29:H29"/>
    <mergeCell ref="G30:H30"/>
    <mergeCell ref="M30:N30"/>
    <mergeCell ref="M29:N29"/>
    <mergeCell ref="I19:L19"/>
    <mergeCell ref="O19:R19"/>
    <mergeCell ref="A19:B19"/>
    <mergeCell ref="C19:F19"/>
    <mergeCell ref="I18:L18"/>
    <mergeCell ref="O18:R18"/>
    <mergeCell ref="G19:H19"/>
    <mergeCell ref="A6:B6"/>
    <mergeCell ref="A7:B7"/>
    <mergeCell ref="A18:B18"/>
    <mergeCell ref="C18:F18"/>
    <mergeCell ref="M19:N19"/>
    <mergeCell ref="I3:L4"/>
    <mergeCell ref="G6:H6"/>
    <mergeCell ref="G7:H7"/>
    <mergeCell ref="G18:H18"/>
    <mergeCell ref="O3:R4"/>
    <mergeCell ref="C3:F4"/>
    <mergeCell ref="P2:R2"/>
    <mergeCell ref="J2:L2"/>
    <mergeCell ref="A1:F1"/>
    <mergeCell ref="D2:F2"/>
    <mergeCell ref="M6:N6"/>
    <mergeCell ref="M7:N7"/>
    <mergeCell ref="M18:N18"/>
    <mergeCell ref="V2:X2"/>
    <mergeCell ref="U3:X4"/>
    <mergeCell ref="S6:T6"/>
    <mergeCell ref="S7:T7"/>
    <mergeCell ref="S18:T18"/>
    <mergeCell ref="U18:X18"/>
    <mergeCell ref="S19:T19"/>
    <mergeCell ref="U19:X19"/>
    <mergeCell ref="S29:T29"/>
    <mergeCell ref="U29:X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AB2:AD2"/>
    <mergeCell ref="AA3:AD4"/>
    <mergeCell ref="Y6:Z6"/>
    <mergeCell ref="Y7:Z7"/>
    <mergeCell ref="Y18:Z18"/>
    <mergeCell ref="AA18:AD18"/>
    <mergeCell ref="Y19:Z19"/>
    <mergeCell ref="AA19:AD19"/>
    <mergeCell ref="Y29:Z29"/>
    <mergeCell ref="AA29:AD29"/>
    <mergeCell ref="Y51:Z51"/>
    <mergeCell ref="AA51:AD51"/>
    <mergeCell ref="Y52:Z52"/>
    <mergeCell ref="AA52:AD52"/>
    <mergeCell ref="Y53:Z53"/>
    <mergeCell ref="AA53:AD53"/>
    <mergeCell ref="S51:T51"/>
    <mergeCell ref="U51:X51"/>
    <mergeCell ref="S52:T52"/>
    <mergeCell ref="U52:X52"/>
    <mergeCell ref="S53:T53"/>
    <mergeCell ref="U53:X53"/>
  </mergeCells>
  <conditionalFormatting sqref="C53 I53 O53 C20:F20 I20:L20 O20:R20 O30:R31 I30:L31 C30:F31 I49:L49 O49:R49 C49:F49 U49:X49 AA49:AD49">
    <cfRule type="containsText" dxfId="535" priority="152" operator="containsText" text="NO CUMPLE">
      <formula>NOT(ISERROR(SEARCH("NO CUMPLE",C20)))</formula>
    </cfRule>
  </conditionalFormatting>
  <conditionalFormatting sqref="C53 I49 I53 O49 O53">
    <cfRule type="containsText" dxfId="534" priority="150" operator="containsText" text="RECHAZADO">
      <formula>NOT(ISERROR(SEARCH("RECHAZADO",C49)))</formula>
    </cfRule>
    <cfRule type="containsText" dxfId="533" priority="151" operator="containsText" text="NO HABILITADO">
      <formula>NOT(ISERROR(SEARCH("NO HABILITADO",C49)))</formula>
    </cfRule>
  </conditionalFormatting>
  <conditionalFormatting sqref="F22 F40 L40 R40">
    <cfRule type="containsText" dxfId="532" priority="149" operator="containsText" text="NO CUMPLE">
      <formula>NOT(ISERROR(SEARCH("NO CUMPLE",F22)))</formula>
    </cfRule>
  </conditionalFormatting>
  <conditionalFormatting sqref="F46 L46 R46">
    <cfRule type="containsText" dxfId="531" priority="140" operator="containsText" text="NO CUMPLE">
      <formula>NOT(ISERROR(SEARCH("NO CUMPLE",F46)))</formula>
    </cfRule>
  </conditionalFormatting>
  <conditionalFormatting sqref="F41 L41 R41">
    <cfRule type="containsText" dxfId="530" priority="146" operator="containsText" text="NO CUMPLE">
      <formula>NOT(ISERROR(SEARCH("NO CUMPLE",F41)))</formula>
    </cfRule>
  </conditionalFormatting>
  <conditionalFormatting sqref="F38 L38 R38">
    <cfRule type="containsText" dxfId="529" priority="145" operator="containsText" text="NO CUMPLE">
      <formula>NOT(ISERROR(SEARCH("NO CUMPLE",F38)))</formula>
    </cfRule>
  </conditionalFormatting>
  <conditionalFormatting sqref="F39 L39 R39">
    <cfRule type="containsText" dxfId="528" priority="144" operator="containsText" text="NO CUMPLE">
      <formula>NOT(ISERROR(SEARCH("NO CUMPLE",F39)))</formula>
    </cfRule>
  </conditionalFormatting>
  <conditionalFormatting sqref="R45">
    <cfRule type="containsText" dxfId="527" priority="139" operator="containsText" text="NO CUMPLE">
      <formula>NOT(ISERROR(SEARCH("NO CUMPLE",R45)))</formula>
    </cfRule>
  </conditionalFormatting>
  <conditionalFormatting sqref="F44 L44 R44">
    <cfRule type="containsText" dxfId="526" priority="138" operator="containsText" text="NO CUMPLE">
      <formula>NOT(ISERROR(SEARCH("NO CUMPLE",F44)))</formula>
    </cfRule>
  </conditionalFormatting>
  <conditionalFormatting sqref="F42 L42 R42">
    <cfRule type="containsText" dxfId="525" priority="136" operator="containsText" text="NO CUMPLE">
      <formula>NOT(ISERROR(SEARCH("NO CUMPLE",F42)))</formula>
    </cfRule>
  </conditionalFormatting>
  <conditionalFormatting sqref="C48:F48 I48:L48 O48:R48">
    <cfRule type="containsText" dxfId="524" priority="132" operator="containsText" text="NO CUMPLE">
      <formula>NOT(ISERROR(SEARCH("NO CUMPLE",C48)))</formula>
    </cfRule>
  </conditionalFormatting>
  <conditionalFormatting sqref="C33:F33 I33:L33 O33:R33">
    <cfRule type="containsText" dxfId="523" priority="129" operator="containsText" text="NO CUMPLE">
      <formula>NOT(ISERROR(SEARCH("NO CUMPLE",C33)))</formula>
    </cfRule>
  </conditionalFormatting>
  <conditionalFormatting sqref="F35">
    <cfRule type="containsText" dxfId="522" priority="128" operator="containsText" text="NO CUMPLE">
      <formula>NOT(ISERROR(SEARCH("NO CUMPLE",F35)))</formula>
    </cfRule>
  </conditionalFormatting>
  <conditionalFormatting sqref="F45">
    <cfRule type="containsText" dxfId="521" priority="122" operator="containsText" text="NO CUMPLE">
      <formula>NOT(ISERROR(SEARCH("NO CUMPLE",F45)))</formula>
    </cfRule>
  </conditionalFormatting>
  <conditionalFormatting sqref="F43">
    <cfRule type="containsText" dxfId="520" priority="123" operator="containsText" text="NO CUMPLE">
      <formula>NOT(ISERROR(SEARCH("NO CUMPLE",F43)))</formula>
    </cfRule>
  </conditionalFormatting>
  <conditionalFormatting sqref="F37">
    <cfRule type="containsText" dxfId="519" priority="120" operator="containsText" text="NO CUMPLE">
      <formula>NOT(ISERROR(SEARCH("NO CUMPLE",F37)))</formula>
    </cfRule>
  </conditionalFormatting>
  <conditionalFormatting sqref="L37">
    <cfRule type="containsText" dxfId="518" priority="106" operator="containsText" text="NO CUMPLE">
      <formula>NOT(ISERROR(SEARCH("NO CUMPLE",L37)))</formula>
    </cfRule>
  </conditionalFormatting>
  <conditionalFormatting sqref="L43">
    <cfRule type="containsText" dxfId="517" priority="105" operator="containsText" text="NO CUMPLE">
      <formula>NOT(ISERROR(SEARCH("NO CUMPLE",L43)))</formula>
    </cfRule>
  </conditionalFormatting>
  <conditionalFormatting sqref="R37">
    <cfRule type="containsText" dxfId="516" priority="100" operator="containsText" text="NO CUMPLE">
      <formula>NOT(ISERROR(SEARCH("NO CUMPLE",R37)))</formula>
    </cfRule>
  </conditionalFormatting>
  <conditionalFormatting sqref="R43">
    <cfRule type="containsText" dxfId="515" priority="99" operator="containsText" text="NO CUMPLE">
      <formula>NOT(ISERROR(SEARCH("NO CUMPLE",R43)))</formula>
    </cfRule>
  </conditionalFormatting>
  <conditionalFormatting sqref="C19:F19 I19:L19 O19:R19">
    <cfRule type="containsText" dxfId="514" priority="90" operator="containsText" text="NO CUMPLE">
      <formula>NOT(ISERROR(SEARCH("NO CUMPLE",C19)))</formula>
    </cfRule>
  </conditionalFormatting>
  <conditionalFormatting sqref="F10:F11 F13:F15">
    <cfRule type="containsText" dxfId="513" priority="89" operator="containsText" text="NO CUMPLE">
      <formula>NOT(ISERROR(SEARCH("NO CUMPLE",F10)))</formula>
    </cfRule>
  </conditionalFormatting>
  <conditionalFormatting sqref="F16">
    <cfRule type="containsText" dxfId="512" priority="88" operator="containsText" text="NO CUMPLE">
      <formula>NOT(ISERROR(SEARCH("NO CUMPLE",F16)))</formula>
    </cfRule>
  </conditionalFormatting>
  <conditionalFormatting sqref="F9">
    <cfRule type="containsText" dxfId="511" priority="87" operator="containsText" text="NO CUMPLE">
      <formula>NOT(ISERROR(SEARCH("NO CUMPLE",F9)))</formula>
    </cfRule>
  </conditionalFormatting>
  <conditionalFormatting sqref="R9 L9">
    <cfRule type="containsText" dxfId="510" priority="86" operator="containsText" text="NO CUMPLE">
      <formula>NOT(ISERROR(SEARCH("NO CUMPLE",L9)))</formula>
    </cfRule>
  </conditionalFormatting>
  <conditionalFormatting sqref="L10:L11">
    <cfRule type="containsText" dxfId="509" priority="85" operator="containsText" text="NO CUMPLE">
      <formula>NOT(ISERROR(SEARCH("NO CUMPLE",L10)))</formula>
    </cfRule>
  </conditionalFormatting>
  <conditionalFormatting sqref="L13:L15">
    <cfRule type="containsText" dxfId="508" priority="84" operator="containsText" text="NO CUMPLE">
      <formula>NOT(ISERROR(SEARCH("NO CUMPLE",L13)))</formula>
    </cfRule>
  </conditionalFormatting>
  <conditionalFormatting sqref="L16">
    <cfRule type="containsText" dxfId="507" priority="83" operator="containsText" text="NO CUMPLE">
      <formula>NOT(ISERROR(SEARCH("NO CUMPLE",L16)))</formula>
    </cfRule>
  </conditionalFormatting>
  <conditionalFormatting sqref="R10:R16">
    <cfRule type="containsText" dxfId="506" priority="82" operator="containsText" text="NO CUMPLE">
      <formula>NOT(ISERROR(SEARCH("NO CUMPLE",R10)))</formula>
    </cfRule>
  </conditionalFormatting>
  <conditionalFormatting sqref="F12">
    <cfRule type="containsText" dxfId="505" priority="81" operator="containsText" text="NO CUMPLE">
      <formula>NOT(ISERROR(SEARCH("NO CUMPLE",F12)))</formula>
    </cfRule>
  </conditionalFormatting>
  <conditionalFormatting sqref="L12">
    <cfRule type="containsText" dxfId="504" priority="80" operator="containsText" text="NO CUMPLE">
      <formula>NOT(ISERROR(SEARCH("NO CUMPLE",L12)))</formula>
    </cfRule>
  </conditionalFormatting>
  <conditionalFormatting sqref="C49">
    <cfRule type="containsText" dxfId="503" priority="75" operator="containsText" text="RECHAZADO">
      <formula>NOT(ISERROR(SEARCH("RECHAZADO",C49)))</formula>
    </cfRule>
    <cfRule type="containsText" dxfId="502" priority="76" operator="containsText" text="NO HABILITADO">
      <formula>NOT(ISERROR(SEARCH("NO HABILITADO",C49)))</formula>
    </cfRule>
  </conditionalFormatting>
  <conditionalFormatting sqref="U53 U20:X20 U30:X31">
    <cfRule type="containsText" dxfId="501" priority="74" operator="containsText" text="NO CUMPLE">
      <formula>NOT(ISERROR(SEARCH("NO CUMPLE",U20)))</formula>
    </cfRule>
  </conditionalFormatting>
  <conditionalFormatting sqref="U49 U53">
    <cfRule type="containsText" dxfId="500" priority="72" operator="containsText" text="RECHAZADO">
      <formula>NOT(ISERROR(SEARCH("RECHAZADO",U49)))</formula>
    </cfRule>
    <cfRule type="containsText" dxfId="499" priority="73" operator="containsText" text="NO HABILITADO">
      <formula>NOT(ISERROR(SEARCH("NO HABILITADO",U49)))</formula>
    </cfRule>
  </conditionalFormatting>
  <conditionalFormatting sqref="X40">
    <cfRule type="containsText" dxfId="498" priority="71" operator="containsText" text="NO CUMPLE">
      <formula>NOT(ISERROR(SEARCH("NO CUMPLE",X40)))</formula>
    </cfRule>
  </conditionalFormatting>
  <conditionalFormatting sqref="X46">
    <cfRule type="containsText" dxfId="497" priority="65" operator="containsText" text="NO CUMPLE">
      <formula>NOT(ISERROR(SEARCH("NO CUMPLE",X46)))</formula>
    </cfRule>
  </conditionalFormatting>
  <conditionalFormatting sqref="X41">
    <cfRule type="containsText" dxfId="496" priority="69" operator="containsText" text="NO CUMPLE">
      <formula>NOT(ISERROR(SEARCH("NO CUMPLE",X41)))</formula>
    </cfRule>
  </conditionalFormatting>
  <conditionalFormatting sqref="X38">
    <cfRule type="containsText" dxfId="495" priority="68" operator="containsText" text="NO CUMPLE">
      <formula>NOT(ISERROR(SEARCH("NO CUMPLE",X38)))</formula>
    </cfRule>
  </conditionalFormatting>
  <conditionalFormatting sqref="X39">
    <cfRule type="containsText" dxfId="494" priority="67" operator="containsText" text="NO CUMPLE">
      <formula>NOT(ISERROR(SEARCH("NO CUMPLE",X39)))</formula>
    </cfRule>
  </conditionalFormatting>
  <conditionalFormatting sqref="X45">
    <cfRule type="containsText" dxfId="493" priority="64" operator="containsText" text="NO CUMPLE">
      <formula>NOT(ISERROR(SEARCH("NO CUMPLE",X45)))</formula>
    </cfRule>
  </conditionalFormatting>
  <conditionalFormatting sqref="X44">
    <cfRule type="containsText" dxfId="492" priority="63" operator="containsText" text="NO CUMPLE">
      <formula>NOT(ISERROR(SEARCH("NO CUMPLE",X44)))</formula>
    </cfRule>
  </conditionalFormatting>
  <conditionalFormatting sqref="X42">
    <cfRule type="containsText" dxfId="491" priority="62" operator="containsText" text="NO CUMPLE">
      <formula>NOT(ISERROR(SEARCH("NO CUMPLE",X42)))</formula>
    </cfRule>
  </conditionalFormatting>
  <conditionalFormatting sqref="U48:X48">
    <cfRule type="containsText" dxfId="490" priority="59" operator="containsText" text="NO CUMPLE">
      <formula>NOT(ISERROR(SEARCH("NO CUMPLE",U48)))</formula>
    </cfRule>
  </conditionalFormatting>
  <conditionalFormatting sqref="U33:X33">
    <cfRule type="containsText" dxfId="489" priority="58" operator="containsText" text="NO CUMPLE">
      <formula>NOT(ISERROR(SEARCH("NO CUMPLE",U33)))</formula>
    </cfRule>
  </conditionalFormatting>
  <conditionalFormatting sqref="X37">
    <cfRule type="containsText" dxfId="488" priority="57" operator="containsText" text="NO CUMPLE">
      <formula>NOT(ISERROR(SEARCH("NO CUMPLE",X37)))</formula>
    </cfRule>
  </conditionalFormatting>
  <conditionalFormatting sqref="X43">
    <cfRule type="containsText" dxfId="487" priority="56" operator="containsText" text="NO CUMPLE">
      <formula>NOT(ISERROR(SEARCH("NO CUMPLE",X43)))</formula>
    </cfRule>
  </conditionalFormatting>
  <conditionalFormatting sqref="U19:X19">
    <cfRule type="containsText" dxfId="486" priority="50" operator="containsText" text="NO CUMPLE">
      <formula>NOT(ISERROR(SEARCH("NO CUMPLE",U19)))</formula>
    </cfRule>
  </conditionalFormatting>
  <conditionalFormatting sqref="X9">
    <cfRule type="containsText" dxfId="485" priority="49" operator="containsText" text="NO CUMPLE">
      <formula>NOT(ISERROR(SEARCH("NO CUMPLE",X9)))</formula>
    </cfRule>
  </conditionalFormatting>
  <conditionalFormatting sqref="X10:X16">
    <cfRule type="containsText" dxfId="484" priority="48" operator="containsText" text="NO CUMPLE">
      <formula>NOT(ISERROR(SEARCH("NO CUMPLE",X10)))</formula>
    </cfRule>
  </conditionalFormatting>
  <conditionalFormatting sqref="AA53 AA20:AD20 AA30:AD31">
    <cfRule type="containsText" dxfId="483" priority="47" operator="containsText" text="NO CUMPLE">
      <formula>NOT(ISERROR(SEARCH("NO CUMPLE",AA20)))</formula>
    </cfRule>
  </conditionalFormatting>
  <conditionalFormatting sqref="AA49 AA53">
    <cfRule type="containsText" dxfId="482" priority="45" operator="containsText" text="RECHAZADO">
      <formula>NOT(ISERROR(SEARCH("RECHAZADO",AA49)))</formula>
    </cfRule>
    <cfRule type="containsText" dxfId="481" priority="46" operator="containsText" text="NO HABILITADO">
      <formula>NOT(ISERROR(SEARCH("NO HABILITADO",AA49)))</formula>
    </cfRule>
  </conditionalFormatting>
  <conditionalFormatting sqref="AD40">
    <cfRule type="containsText" dxfId="480" priority="44" operator="containsText" text="NO CUMPLE">
      <formula>NOT(ISERROR(SEARCH("NO CUMPLE",AD40)))</formula>
    </cfRule>
  </conditionalFormatting>
  <conditionalFormatting sqref="AD46">
    <cfRule type="containsText" dxfId="479" priority="38" operator="containsText" text="NO CUMPLE">
      <formula>NOT(ISERROR(SEARCH("NO CUMPLE",AD46)))</formula>
    </cfRule>
  </conditionalFormatting>
  <conditionalFormatting sqref="AD41">
    <cfRule type="containsText" dxfId="478" priority="42" operator="containsText" text="NO CUMPLE">
      <formula>NOT(ISERROR(SEARCH("NO CUMPLE",AD41)))</formula>
    </cfRule>
  </conditionalFormatting>
  <conditionalFormatting sqref="AD38">
    <cfRule type="containsText" dxfId="477" priority="41" operator="containsText" text="NO CUMPLE">
      <formula>NOT(ISERROR(SEARCH("NO CUMPLE",AD38)))</formula>
    </cfRule>
  </conditionalFormatting>
  <conditionalFormatting sqref="AD39">
    <cfRule type="containsText" dxfId="476" priority="40" operator="containsText" text="NO CUMPLE">
      <formula>NOT(ISERROR(SEARCH("NO CUMPLE",AD39)))</formula>
    </cfRule>
  </conditionalFormatting>
  <conditionalFormatting sqref="AD45">
    <cfRule type="containsText" dxfId="475" priority="37" operator="containsText" text="NO CUMPLE">
      <formula>NOT(ISERROR(SEARCH("NO CUMPLE",AD45)))</formula>
    </cfRule>
  </conditionalFormatting>
  <conditionalFormatting sqref="AD44">
    <cfRule type="containsText" dxfId="474" priority="36" operator="containsText" text="NO CUMPLE">
      <formula>NOT(ISERROR(SEARCH("NO CUMPLE",AD44)))</formula>
    </cfRule>
  </conditionalFormatting>
  <conditionalFormatting sqref="AD42">
    <cfRule type="containsText" dxfId="473" priority="35" operator="containsText" text="NO CUMPLE">
      <formula>NOT(ISERROR(SEARCH("NO CUMPLE",AD42)))</formula>
    </cfRule>
  </conditionalFormatting>
  <conditionalFormatting sqref="AA48:AD48">
    <cfRule type="containsText" dxfId="472" priority="32" operator="containsText" text="NO CUMPLE">
      <formula>NOT(ISERROR(SEARCH("NO CUMPLE",AA48)))</formula>
    </cfRule>
  </conditionalFormatting>
  <conditionalFormatting sqref="AA33:AD33">
    <cfRule type="containsText" dxfId="471" priority="31" operator="containsText" text="NO CUMPLE">
      <formula>NOT(ISERROR(SEARCH("NO CUMPLE",AA33)))</formula>
    </cfRule>
  </conditionalFormatting>
  <conditionalFormatting sqref="AD37">
    <cfRule type="containsText" dxfId="470" priority="30" operator="containsText" text="NO CUMPLE">
      <formula>NOT(ISERROR(SEARCH("NO CUMPLE",AD37)))</formula>
    </cfRule>
  </conditionalFormatting>
  <conditionalFormatting sqref="AD43">
    <cfRule type="containsText" dxfId="469" priority="29" operator="containsText" text="NO CUMPLE">
      <formula>NOT(ISERROR(SEARCH("NO CUMPLE",AD43)))</formula>
    </cfRule>
  </conditionalFormatting>
  <conditionalFormatting sqref="AA19:AD19">
    <cfRule type="containsText" dxfId="468" priority="23" operator="containsText" text="NO CUMPLE">
      <formula>NOT(ISERROR(SEARCH("NO CUMPLE",AA19)))</formula>
    </cfRule>
  </conditionalFormatting>
  <conditionalFormatting sqref="AD9">
    <cfRule type="containsText" dxfId="467" priority="22" operator="containsText" text="NO CUMPLE">
      <formula>NOT(ISERROR(SEARCH("NO CUMPLE",AD9)))</formula>
    </cfRule>
  </conditionalFormatting>
  <conditionalFormatting sqref="AD10:AD16">
    <cfRule type="containsText" dxfId="466" priority="21" operator="containsText" text="NO CUMPLE">
      <formula>NOT(ISERROR(SEARCH("NO CUMPLE",AD10)))</formula>
    </cfRule>
  </conditionalFormatting>
  <conditionalFormatting sqref="F17">
    <cfRule type="containsText" dxfId="465" priority="20" operator="containsText" text="NO CUMPLE">
      <formula>NOT(ISERROR(SEARCH("NO CUMPLE",F17)))</formula>
    </cfRule>
  </conditionalFormatting>
  <conditionalFormatting sqref="L17">
    <cfRule type="containsText" dxfId="464" priority="19" operator="containsText" text="NO CUMPLE">
      <formula>NOT(ISERROR(SEARCH("NO CUMPLE",L17)))</formula>
    </cfRule>
  </conditionalFormatting>
  <conditionalFormatting sqref="R17">
    <cfRule type="containsText" dxfId="463" priority="18" operator="containsText" text="NO CUMPLE">
      <formula>NOT(ISERROR(SEARCH("NO CUMPLE",R17)))</formula>
    </cfRule>
  </conditionalFormatting>
  <conditionalFormatting sqref="X17">
    <cfRule type="containsText" dxfId="462" priority="17" operator="containsText" text="NO CUMPLE">
      <formula>NOT(ISERROR(SEARCH("NO CUMPLE",X17)))</formula>
    </cfRule>
  </conditionalFormatting>
  <conditionalFormatting sqref="AD17">
    <cfRule type="containsText" dxfId="461" priority="16" operator="containsText" text="NO CUMPLE">
      <formula>NOT(ISERROR(SEARCH("NO CUMPLE",AD17)))</formula>
    </cfRule>
  </conditionalFormatting>
  <conditionalFormatting sqref="L22">
    <cfRule type="containsText" dxfId="460" priority="15" operator="containsText" text="NO CUMPLE">
      <formula>NOT(ISERROR(SEARCH("NO CUMPLE",L22)))</formula>
    </cfRule>
  </conditionalFormatting>
  <conditionalFormatting sqref="R22">
    <cfRule type="containsText" dxfId="459" priority="14" operator="containsText" text="NO CUMPLE">
      <formula>NOT(ISERROR(SEARCH("NO CUMPLE",R22)))</formula>
    </cfRule>
  </conditionalFormatting>
  <conditionalFormatting sqref="X22">
    <cfRule type="containsText" dxfId="458" priority="13" operator="containsText" text="NO CUMPLE">
      <formula>NOT(ISERROR(SEARCH("NO CUMPLE",X22)))</formula>
    </cfRule>
  </conditionalFormatting>
  <conditionalFormatting sqref="AD22">
    <cfRule type="containsText" dxfId="457" priority="12" operator="containsText" text="NO CUMPLE">
      <formula>NOT(ISERROR(SEARCH("NO CUMPLE",AD22)))</formula>
    </cfRule>
  </conditionalFormatting>
  <conditionalFormatting sqref="F23:F28">
    <cfRule type="containsText" dxfId="456" priority="11" operator="containsText" text="NO CUMPLE">
      <formula>NOT(ISERROR(SEARCH("NO CUMPLE",F23)))</formula>
    </cfRule>
  </conditionalFormatting>
  <conditionalFormatting sqref="L23:L28">
    <cfRule type="containsText" dxfId="455" priority="10" operator="containsText" text="NO CUMPLE">
      <formula>NOT(ISERROR(SEARCH("NO CUMPLE",L23)))</formula>
    </cfRule>
  </conditionalFormatting>
  <conditionalFormatting sqref="AD35">
    <cfRule type="containsText" dxfId="454" priority="2" operator="containsText" text="NO CUMPLE">
      <formula>NOT(ISERROR(SEARCH("NO CUMPLE",AD35)))</formula>
    </cfRule>
  </conditionalFormatting>
  <conditionalFormatting sqref="R23:R28">
    <cfRule type="containsText" dxfId="453" priority="8" operator="containsText" text="NO CUMPLE">
      <formula>NOT(ISERROR(SEARCH("NO CUMPLE",R23)))</formula>
    </cfRule>
  </conditionalFormatting>
  <conditionalFormatting sqref="X23:X28">
    <cfRule type="containsText" dxfId="452" priority="7" operator="containsText" text="NO CUMPLE">
      <formula>NOT(ISERROR(SEARCH("NO CUMPLE",X23)))</formula>
    </cfRule>
  </conditionalFormatting>
  <conditionalFormatting sqref="AD23:AD28">
    <cfRule type="containsText" dxfId="451" priority="6" operator="containsText" text="NO CUMPLE">
      <formula>NOT(ISERROR(SEARCH("NO CUMPLE",AD23)))</formula>
    </cfRule>
  </conditionalFormatting>
  <conditionalFormatting sqref="L35">
    <cfRule type="containsText" dxfId="450" priority="5" operator="containsText" text="NO CUMPLE">
      <formula>NOT(ISERROR(SEARCH("NO CUMPLE",L35)))</formula>
    </cfRule>
  </conditionalFormatting>
  <conditionalFormatting sqref="R35">
    <cfRule type="containsText" dxfId="449" priority="4" operator="containsText" text="NO CUMPLE">
      <formula>NOT(ISERROR(SEARCH("NO CUMPLE",R35)))</formula>
    </cfRule>
  </conditionalFormatting>
  <conditionalFormatting sqref="X35">
    <cfRule type="containsText" dxfId="448" priority="3" operator="containsText" text="NO CUMPLE">
      <formula>NOT(ISERROR(SEARCH("NO CUMPLE",X35)))</formula>
    </cfRule>
  </conditionalFormatting>
  <conditionalFormatting sqref="L45">
    <cfRule type="containsText" dxfId="447"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xr:uid="{00000000-0002-0000-0400-00000000000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r:uid="{00000000-0002-0000-0400-000002000000}">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7" tint="-0.249977111117893"/>
  </sheetPr>
  <dimension ref="A1:T198"/>
  <sheetViews>
    <sheetView showGridLines="0" zoomScaleNormal="100" zoomScaleSheetLayoutView="85" workbookViewId="0">
      <selection activeCell="A3" sqref="A3:K3"/>
    </sheetView>
  </sheetViews>
  <sheetFormatPr baseColWidth="10" defaultColWidth="11" defaultRowHeight="12"/>
  <cols>
    <col min="1" max="1" width="5.85546875" style="4" customWidth="1"/>
    <col min="2" max="2" width="19.42578125" style="4" customWidth="1"/>
    <col min="3" max="3" width="14.28515625" style="4" customWidth="1"/>
    <col min="4" max="4" width="8.42578125" style="4" customWidth="1"/>
    <col min="5" max="5" width="12.140625" style="4" customWidth="1"/>
    <col min="6" max="6" width="43" style="4" customWidth="1"/>
    <col min="7" max="7" width="14.7109375" style="4" customWidth="1"/>
    <col min="8" max="8" width="10.85546875" style="4" customWidth="1"/>
    <col min="9" max="9" width="23.140625" style="4" customWidth="1"/>
    <col min="10" max="10" width="16.7109375" style="4" customWidth="1"/>
    <col min="11" max="11" width="25.42578125" style="4" customWidth="1"/>
    <col min="12" max="16384" width="11" style="4"/>
  </cols>
  <sheetData>
    <row r="1" spans="1:20" ht="117" customHeight="1">
      <c r="A1" s="560" t="s">
        <v>281</v>
      </c>
      <c r="B1" s="560"/>
      <c r="C1" s="560"/>
      <c r="D1" s="560"/>
      <c r="E1" s="560"/>
      <c r="F1" s="560"/>
      <c r="G1" s="560"/>
      <c r="H1" s="560"/>
      <c r="I1" s="560"/>
      <c r="J1" s="560"/>
      <c r="K1" s="560"/>
      <c r="P1" s="3"/>
      <c r="Q1" s="3"/>
      <c r="R1" s="3"/>
      <c r="S1" s="3"/>
      <c r="T1" s="3"/>
    </row>
    <row r="2" spans="1:20" ht="5.25" customHeight="1">
      <c r="A2" s="592"/>
      <c r="B2" s="592"/>
      <c r="C2" s="592"/>
      <c r="D2" s="592"/>
      <c r="E2" s="592"/>
      <c r="F2" s="592"/>
      <c r="G2" s="592"/>
      <c r="H2" s="592"/>
      <c r="I2" s="592"/>
      <c r="J2" s="592"/>
      <c r="K2" s="592"/>
      <c r="P2" s="3"/>
      <c r="Q2" s="3"/>
      <c r="R2" s="3"/>
      <c r="S2" s="3"/>
      <c r="T2" s="3"/>
    </row>
    <row r="3" spans="1:20" ht="21" customHeight="1">
      <c r="A3" s="593" t="s">
        <v>181</v>
      </c>
      <c r="B3" s="593"/>
      <c r="C3" s="593"/>
      <c r="D3" s="593"/>
      <c r="E3" s="593"/>
      <c r="F3" s="593"/>
      <c r="G3" s="593"/>
      <c r="H3" s="593"/>
      <c r="I3" s="593"/>
      <c r="J3" s="593"/>
      <c r="K3" s="593"/>
      <c r="P3" s="3"/>
      <c r="Q3" s="3"/>
      <c r="R3" s="3"/>
      <c r="S3" s="3"/>
      <c r="T3" s="3"/>
    </row>
    <row r="4" spans="1:20" ht="4.5" customHeight="1">
      <c r="A4" s="6"/>
      <c r="B4" s="5"/>
      <c r="C4" s="5"/>
      <c r="D4" s="5"/>
      <c r="E4" s="5"/>
      <c r="F4" s="5"/>
      <c r="G4" s="7"/>
      <c r="H4" s="5"/>
      <c r="I4" s="8"/>
      <c r="J4" s="8"/>
      <c r="K4" s="5"/>
      <c r="P4" s="3"/>
      <c r="Q4" s="3"/>
      <c r="R4" s="3"/>
      <c r="S4" s="3"/>
      <c r="T4" s="3"/>
    </row>
    <row r="5" spans="1:20" ht="25.5" customHeight="1">
      <c r="A5" s="594" t="s">
        <v>145</v>
      </c>
      <c r="B5" s="594"/>
      <c r="C5" s="594"/>
      <c r="D5" s="594"/>
      <c r="E5" s="594"/>
      <c r="F5" s="594"/>
      <c r="G5" s="594"/>
      <c r="H5" s="594"/>
      <c r="I5" s="594"/>
      <c r="J5" s="594"/>
      <c r="K5" s="594"/>
      <c r="P5" s="3"/>
      <c r="Q5" s="3"/>
      <c r="R5" s="3"/>
      <c r="S5" s="3"/>
      <c r="T5" s="3"/>
    </row>
    <row r="6" spans="1:20" ht="18" customHeight="1">
      <c r="A6" s="595" t="s">
        <v>292</v>
      </c>
      <c r="B6" s="596"/>
      <c r="C6" s="596"/>
      <c r="D6" s="596"/>
      <c r="E6" s="596"/>
      <c r="F6" s="596"/>
      <c r="G6" s="596"/>
      <c r="H6" s="596"/>
      <c r="I6" s="596"/>
      <c r="J6" s="596"/>
      <c r="K6" s="596"/>
      <c r="P6" s="3"/>
      <c r="Q6" s="3"/>
      <c r="R6" s="3"/>
      <c r="S6" s="3"/>
      <c r="T6" s="3"/>
    </row>
    <row r="7" spans="1:20" ht="27.75" customHeight="1">
      <c r="A7" s="628" t="s">
        <v>289</v>
      </c>
      <c r="B7" s="628"/>
      <c r="C7" s="628"/>
      <c r="D7" s="628"/>
      <c r="E7" s="628"/>
      <c r="F7" s="628"/>
      <c r="G7" s="459" t="s">
        <v>288</v>
      </c>
      <c r="H7" s="459"/>
      <c r="I7" s="459"/>
      <c r="J7" s="459"/>
      <c r="K7" s="459"/>
      <c r="P7" s="3"/>
      <c r="Q7" s="3"/>
      <c r="R7" s="3"/>
      <c r="S7" s="3"/>
      <c r="T7" s="3"/>
    </row>
    <row r="8" spans="1:20" ht="23.25" customHeight="1">
      <c r="A8" s="628" t="s">
        <v>290</v>
      </c>
      <c r="B8" s="628"/>
      <c r="C8" s="628"/>
      <c r="D8" s="628"/>
      <c r="E8" s="628"/>
      <c r="F8" s="628"/>
      <c r="G8" s="458" t="s">
        <v>291</v>
      </c>
      <c r="H8" s="459"/>
      <c r="I8" s="459"/>
      <c r="J8" s="459"/>
      <c r="K8" s="459"/>
      <c r="P8" s="3"/>
      <c r="Q8" s="3"/>
      <c r="R8" s="3"/>
      <c r="S8" s="3"/>
      <c r="T8" s="3"/>
    </row>
    <row r="9" spans="1:20" ht="18.75" customHeight="1">
      <c r="A9" s="127"/>
      <c r="B9" s="594"/>
      <c r="C9" s="594"/>
      <c r="D9" s="594"/>
      <c r="E9" s="594"/>
      <c r="F9" s="594"/>
      <c r="G9" s="594"/>
      <c r="H9" s="594"/>
      <c r="I9" s="594"/>
      <c r="J9" s="594"/>
      <c r="K9" s="594"/>
      <c r="P9" s="3"/>
      <c r="Q9" s="3"/>
      <c r="R9" s="3"/>
      <c r="S9" s="3"/>
      <c r="T9" s="3"/>
    </row>
    <row r="10" spans="1:20" ht="27" customHeight="1" thickBot="1">
      <c r="A10" s="9"/>
      <c r="B10" s="9"/>
      <c r="C10" s="9"/>
      <c r="D10" s="9"/>
      <c r="E10" s="9"/>
      <c r="F10" s="9"/>
      <c r="G10" s="10"/>
      <c r="H10" s="9"/>
      <c r="I10" s="11"/>
      <c r="K10" s="9"/>
      <c r="P10" s="3"/>
      <c r="Q10" s="3"/>
      <c r="R10" s="3"/>
      <c r="S10" s="3"/>
    </row>
    <row r="11" spans="1:20" ht="30" customHeight="1">
      <c r="A11" s="6"/>
      <c r="B11" s="12"/>
      <c r="C11" s="12"/>
      <c r="F11" s="13"/>
      <c r="G11" s="14"/>
      <c r="H11" s="15"/>
      <c r="I11" s="16"/>
      <c r="J11" s="17" t="s">
        <v>14</v>
      </c>
      <c r="K11" s="1"/>
      <c r="P11" s="3"/>
      <c r="Q11" s="3"/>
      <c r="R11" s="3"/>
      <c r="S11" s="3"/>
    </row>
    <row r="12" spans="1:20" ht="28.5" customHeight="1">
      <c r="A12" s="6"/>
      <c r="B12" s="12"/>
      <c r="C12" s="12"/>
      <c r="D12" s="18"/>
      <c r="E12" s="18"/>
      <c r="F12" s="469" t="s">
        <v>317</v>
      </c>
      <c r="G12" s="468">
        <v>102.4462650497541</v>
      </c>
      <c r="H12" s="15"/>
      <c r="I12" s="16"/>
      <c r="J12" s="79">
        <v>204.89253009950821</v>
      </c>
      <c r="P12" s="3"/>
      <c r="Q12" s="3"/>
      <c r="R12" s="3"/>
      <c r="S12" s="3"/>
      <c r="T12" s="3"/>
    </row>
    <row r="13" spans="1:20">
      <c r="A13" s="6"/>
      <c r="B13" s="12"/>
      <c r="C13" s="12"/>
      <c r="D13" s="18"/>
      <c r="E13" s="18"/>
      <c r="F13" s="19"/>
      <c r="G13" s="175"/>
      <c r="H13" s="21" t="s">
        <v>32</v>
      </c>
      <c r="I13" s="22">
        <v>160070650</v>
      </c>
      <c r="J13" s="23" t="s">
        <v>14</v>
      </c>
      <c r="K13" s="31"/>
      <c r="P13" s="3"/>
      <c r="Q13" s="3"/>
      <c r="R13" s="3"/>
      <c r="S13" s="3"/>
      <c r="T13" s="3"/>
    </row>
    <row r="14" spans="1:20" ht="32.25" customHeight="1">
      <c r="A14" s="6"/>
      <c r="B14" s="12"/>
      <c r="C14" s="12"/>
      <c r="D14" s="12"/>
      <c r="E14" s="12"/>
      <c r="F14" s="19"/>
      <c r="G14" s="20"/>
      <c r="H14" s="21" t="s">
        <v>258</v>
      </c>
      <c r="I14" s="22">
        <v>781242</v>
      </c>
      <c r="J14" s="24">
        <v>204.89253009950821</v>
      </c>
      <c r="K14" s="31"/>
      <c r="P14" s="3"/>
      <c r="Q14" s="3"/>
      <c r="R14" s="3"/>
      <c r="S14" s="3"/>
      <c r="T14" s="3"/>
    </row>
    <row r="15" spans="1:20" ht="22.5" customHeight="1">
      <c r="A15" s="6"/>
      <c r="B15" s="12"/>
      <c r="C15" s="12"/>
      <c r="D15" s="12"/>
      <c r="E15" s="12"/>
      <c r="F15" s="31"/>
      <c r="G15" s="31"/>
      <c r="H15" s="26"/>
      <c r="I15" s="27"/>
      <c r="J15" s="31"/>
      <c r="K15" s="31"/>
      <c r="P15" s="3"/>
      <c r="Q15" s="3"/>
      <c r="R15" s="3"/>
      <c r="S15" s="3"/>
      <c r="T15" s="3"/>
    </row>
    <row r="16" spans="1:20" ht="18" customHeight="1">
      <c r="A16" s="3"/>
      <c r="B16" s="25"/>
      <c r="C16" s="25"/>
      <c r="D16" s="25"/>
      <c r="E16" s="25"/>
      <c r="F16" s="29"/>
      <c r="G16" s="28"/>
      <c r="H16" s="25"/>
      <c r="I16" s="25"/>
      <c r="J16" s="25"/>
      <c r="K16" s="25"/>
      <c r="P16" s="3"/>
      <c r="Q16" s="3"/>
      <c r="R16" s="3"/>
      <c r="S16" s="3"/>
      <c r="T16" s="3"/>
    </row>
    <row r="17" spans="1:20">
      <c r="A17" s="3"/>
      <c r="B17" s="28" t="s">
        <v>119</v>
      </c>
      <c r="C17" s="30">
        <v>1</v>
      </c>
      <c r="D17" s="584" t="s">
        <v>299</v>
      </c>
      <c r="E17" s="584"/>
      <c r="F17" s="584"/>
      <c r="G17" s="584"/>
      <c r="H17" s="584"/>
      <c r="I17" s="584"/>
      <c r="J17" s="31"/>
      <c r="K17" s="26"/>
      <c r="P17" s="3"/>
      <c r="Q17" s="3"/>
      <c r="R17" s="3"/>
      <c r="S17" s="3"/>
      <c r="T17" s="3"/>
    </row>
    <row r="18" spans="1:20">
      <c r="A18" s="3"/>
      <c r="B18" s="28"/>
      <c r="C18" s="28"/>
      <c r="D18" s="585" t="s">
        <v>572</v>
      </c>
      <c r="E18" s="585"/>
      <c r="F18" s="585"/>
      <c r="G18" s="585"/>
      <c r="H18" s="585"/>
      <c r="I18" s="585"/>
      <c r="J18" s="31"/>
      <c r="K18" s="26"/>
      <c r="P18" s="3"/>
      <c r="Q18" s="3"/>
      <c r="R18" s="3"/>
      <c r="S18" s="3"/>
      <c r="T18" s="3"/>
    </row>
    <row r="19" spans="1:20">
      <c r="A19" s="3"/>
      <c r="B19" s="28"/>
      <c r="C19" s="28"/>
      <c r="D19" s="585"/>
      <c r="E19" s="585"/>
      <c r="F19" s="585"/>
      <c r="G19" s="585"/>
      <c r="H19" s="585"/>
      <c r="I19" s="585"/>
      <c r="J19" s="31"/>
      <c r="K19" s="26"/>
      <c r="P19" s="3"/>
      <c r="Q19" s="3"/>
      <c r="R19" s="3"/>
      <c r="S19" s="3"/>
      <c r="T19" s="3"/>
    </row>
    <row r="20" spans="1:20" s="33" customFormat="1" ht="6" customHeight="1">
      <c r="A20" s="3"/>
      <c r="B20" s="3"/>
      <c r="C20" s="3"/>
      <c r="D20" s="3"/>
      <c r="E20" s="3"/>
      <c r="F20" s="3"/>
      <c r="G20" s="34"/>
      <c r="H20" s="26"/>
      <c r="I20" s="27"/>
      <c r="J20" s="35"/>
      <c r="K20" s="3"/>
      <c r="P20" s="32"/>
      <c r="Q20" s="32"/>
      <c r="R20" s="32"/>
      <c r="S20" s="32"/>
      <c r="T20" s="32"/>
    </row>
    <row r="21" spans="1:20" ht="36">
      <c r="A21" s="36" t="s">
        <v>26</v>
      </c>
      <c r="B21" s="36" t="s">
        <v>9</v>
      </c>
      <c r="C21" s="37" t="s">
        <v>25</v>
      </c>
      <c r="D21" s="37" t="s">
        <v>28</v>
      </c>
      <c r="E21" s="432" t="s">
        <v>260</v>
      </c>
      <c r="F21" s="36" t="s">
        <v>6</v>
      </c>
      <c r="G21" s="38" t="s">
        <v>7</v>
      </c>
      <c r="H21" s="36" t="s">
        <v>8</v>
      </c>
      <c r="I21" s="17" t="s">
        <v>29</v>
      </c>
      <c r="J21" s="17" t="s">
        <v>14</v>
      </c>
      <c r="K21" s="36" t="s">
        <v>188</v>
      </c>
      <c r="P21" s="3"/>
      <c r="Q21" s="3"/>
      <c r="R21" s="3"/>
      <c r="S21" s="3"/>
      <c r="T21" s="3"/>
    </row>
    <row r="22" spans="1:20">
      <c r="A22" s="174">
        <v>1</v>
      </c>
      <c r="B22" s="463"/>
      <c r="C22" s="196"/>
      <c r="D22" s="272"/>
      <c r="E22" s="465"/>
      <c r="F22" s="270"/>
      <c r="G22" s="271"/>
      <c r="H22" s="196" t="s">
        <v>313</v>
      </c>
      <c r="I22" s="197"/>
      <c r="J22" s="53">
        <v>0</v>
      </c>
      <c r="K22" s="196"/>
      <c r="P22" s="3"/>
      <c r="Q22" s="3"/>
      <c r="R22" s="3"/>
      <c r="S22" s="3"/>
      <c r="T22" s="3"/>
    </row>
    <row r="23" spans="1:20">
      <c r="A23" s="174">
        <v>2</v>
      </c>
      <c r="B23" s="463"/>
      <c r="C23" s="196"/>
      <c r="D23" s="272"/>
      <c r="E23" s="465"/>
      <c r="F23" s="270"/>
      <c r="G23" s="271"/>
      <c r="H23" s="196" t="s">
        <v>313</v>
      </c>
      <c r="I23" s="197"/>
      <c r="J23" s="53">
        <v>0</v>
      </c>
      <c r="K23" s="196"/>
      <c r="P23" s="3"/>
      <c r="Q23" s="3"/>
      <c r="R23" s="3"/>
      <c r="S23" s="3"/>
      <c r="T23" s="3"/>
    </row>
    <row r="24" spans="1:20" hidden="1">
      <c r="A24" s="133">
        <v>3</v>
      </c>
      <c r="B24" s="196"/>
      <c r="C24" s="196"/>
      <c r="D24" s="272"/>
      <c r="E24" s="272"/>
      <c r="F24" s="196"/>
      <c r="G24" s="271"/>
      <c r="H24" s="196"/>
      <c r="I24" s="197"/>
      <c r="J24" s="53">
        <v>0</v>
      </c>
      <c r="K24" s="84"/>
      <c r="P24" s="3"/>
      <c r="Q24" s="3"/>
      <c r="R24" s="3"/>
      <c r="S24" s="3"/>
      <c r="T24" s="3"/>
    </row>
    <row r="25" spans="1:20" hidden="1">
      <c r="A25" s="133">
        <v>4</v>
      </c>
      <c r="B25" s="196"/>
      <c r="C25" s="196"/>
      <c r="D25" s="272"/>
      <c r="E25" s="272"/>
      <c r="F25" s="196"/>
      <c r="G25" s="271"/>
      <c r="H25" s="196"/>
      <c r="I25" s="197"/>
      <c r="J25" s="53">
        <v>0</v>
      </c>
      <c r="K25" s="84"/>
      <c r="P25" s="3"/>
      <c r="Q25" s="3"/>
      <c r="R25" s="3"/>
      <c r="S25" s="3"/>
      <c r="T25" s="3"/>
    </row>
    <row r="26" spans="1:20" hidden="1">
      <c r="A26" s="133">
        <v>5</v>
      </c>
      <c r="B26" s="51"/>
      <c r="C26" s="196"/>
      <c r="D26" s="52"/>
      <c r="E26" s="52"/>
      <c r="F26" s="51"/>
      <c r="G26" s="82"/>
      <c r="H26" s="51"/>
      <c r="I26" s="83"/>
      <c r="J26" s="53">
        <v>0</v>
      </c>
      <c r="K26" s="84"/>
      <c r="P26" s="3"/>
      <c r="Q26" s="3"/>
      <c r="R26" s="3"/>
      <c r="S26" s="3"/>
      <c r="T26" s="3"/>
    </row>
    <row r="27" spans="1:20" hidden="1">
      <c r="A27" s="133">
        <v>6</v>
      </c>
      <c r="B27" s="51"/>
      <c r="C27" s="196"/>
      <c r="D27" s="52"/>
      <c r="E27" s="52"/>
      <c r="F27" s="51"/>
      <c r="G27" s="82"/>
      <c r="H27" s="51"/>
      <c r="I27" s="83"/>
      <c r="J27" s="53">
        <v>0</v>
      </c>
      <c r="K27" s="84"/>
      <c r="P27" s="3"/>
      <c r="Q27" s="3"/>
      <c r="R27" s="3"/>
      <c r="S27" s="3"/>
      <c r="T27" s="3"/>
    </row>
    <row r="28" spans="1:20" hidden="1">
      <c r="A28" s="133">
        <v>7</v>
      </c>
      <c r="B28" s="51"/>
      <c r="C28" s="196"/>
      <c r="D28" s="52"/>
      <c r="E28" s="52"/>
      <c r="F28" s="51"/>
      <c r="G28" s="82"/>
      <c r="H28" s="51"/>
      <c r="I28" s="83"/>
      <c r="J28" s="53">
        <v>0</v>
      </c>
      <c r="K28" s="40"/>
      <c r="P28" s="3"/>
      <c r="Q28" s="3"/>
      <c r="R28" s="3"/>
      <c r="S28" s="3"/>
      <c r="T28" s="3"/>
    </row>
    <row r="29" spans="1:20" hidden="1">
      <c r="A29" s="133">
        <v>8</v>
      </c>
      <c r="B29" s="51"/>
      <c r="C29" s="196"/>
      <c r="D29" s="52"/>
      <c r="E29" s="52"/>
      <c r="F29" s="51"/>
      <c r="G29" s="82"/>
      <c r="H29" s="51"/>
      <c r="I29" s="83"/>
      <c r="J29" s="53">
        <v>0</v>
      </c>
      <c r="K29" s="84"/>
      <c r="P29" s="3"/>
      <c r="Q29" s="3"/>
      <c r="R29" s="3"/>
      <c r="S29" s="3"/>
      <c r="T29" s="3"/>
    </row>
    <row r="30" spans="1:20" hidden="1">
      <c r="A30" s="133">
        <v>9</v>
      </c>
      <c r="B30" s="51"/>
      <c r="C30" s="196"/>
      <c r="D30" s="52"/>
      <c r="E30" s="52"/>
      <c r="F30" s="51"/>
      <c r="G30" s="82"/>
      <c r="H30" s="51"/>
      <c r="I30" s="83"/>
      <c r="J30" s="53">
        <v>0</v>
      </c>
      <c r="K30" s="40"/>
      <c r="P30" s="3"/>
      <c r="Q30" s="3"/>
      <c r="R30" s="3"/>
      <c r="S30" s="3"/>
      <c r="T30" s="3"/>
    </row>
    <row r="31" spans="1:20" hidden="1">
      <c r="A31" s="133">
        <v>10</v>
      </c>
      <c r="B31" s="51"/>
      <c r="C31" s="196"/>
      <c r="D31" s="52"/>
      <c r="E31" s="52"/>
      <c r="F31" s="51"/>
      <c r="G31" s="82"/>
      <c r="H31" s="51"/>
      <c r="I31" s="83"/>
      <c r="J31" s="53">
        <v>0</v>
      </c>
      <c r="K31" s="40"/>
      <c r="P31" s="3"/>
      <c r="Q31" s="3"/>
      <c r="R31" s="3"/>
      <c r="S31" s="3"/>
      <c r="T31" s="3"/>
    </row>
    <row r="32" spans="1:20" ht="15.75">
      <c r="A32" s="3"/>
      <c r="B32" s="3"/>
      <c r="C32"/>
      <c r="D32" s="3"/>
      <c r="E32" s="3"/>
      <c r="F32" s="3"/>
      <c r="G32" s="42"/>
      <c r="H32" s="26"/>
      <c r="I32"/>
      <c r="J32" s="279" t="s">
        <v>11</v>
      </c>
      <c r="K32" s="280"/>
      <c r="P32" s="26"/>
      <c r="Q32" s="26"/>
      <c r="R32" s="26"/>
      <c r="S32" s="26"/>
      <c r="T32" s="26"/>
    </row>
    <row r="33" spans="1:20" ht="12.75">
      <c r="A33" s="26"/>
      <c r="B33"/>
      <c r="C33"/>
      <c r="D33"/>
      <c r="E33"/>
      <c r="F33" s="26"/>
      <c r="G33" s="34"/>
      <c r="H33" s="44"/>
      <c r="I33" s="45"/>
      <c r="J33" s="281"/>
      <c r="K33"/>
      <c r="P33" s="26"/>
      <c r="Q33" s="26"/>
      <c r="R33" s="26"/>
      <c r="S33" s="26"/>
      <c r="T33" s="26"/>
    </row>
    <row r="34" spans="1:20" ht="12.75">
      <c r="A34" s="26"/>
      <c r="B34"/>
      <c r="C34"/>
      <c r="D34"/>
      <c r="E34"/>
      <c r="F34" s="26"/>
      <c r="G34" s="47"/>
      <c r="H34" s="48"/>
      <c r="I34" s="49"/>
      <c r="J34" s="26"/>
      <c r="K34" s="26"/>
      <c r="P34" s="26"/>
      <c r="Q34" s="26"/>
      <c r="R34" s="26"/>
      <c r="S34" s="26"/>
      <c r="T34" s="26"/>
    </row>
    <row r="35" spans="1:20" hidden="1">
      <c r="A35" s="26"/>
      <c r="B35" s="26"/>
      <c r="C35" s="26"/>
      <c r="D35" s="26"/>
      <c r="E35" s="26"/>
      <c r="F35" s="26"/>
      <c r="G35" s="47"/>
      <c r="H35" s="48"/>
      <c r="I35" s="49"/>
      <c r="J35" s="26"/>
      <c r="K35" s="26"/>
      <c r="P35" s="26"/>
      <c r="Q35" s="26"/>
      <c r="R35" s="26"/>
      <c r="S35" s="26"/>
      <c r="T35" s="26"/>
    </row>
    <row r="36" spans="1:20" hidden="1">
      <c r="A36" s="26"/>
      <c r="B36" s="26"/>
      <c r="C36" s="26"/>
      <c r="D36" s="26"/>
      <c r="E36" s="26"/>
      <c r="F36" s="26"/>
      <c r="G36" s="47"/>
      <c r="H36" s="48"/>
      <c r="I36" s="49"/>
      <c r="J36" s="26"/>
      <c r="K36" s="26"/>
      <c r="P36" s="26"/>
      <c r="Q36" s="26"/>
      <c r="R36" s="26"/>
      <c r="S36" s="26"/>
      <c r="T36" s="26"/>
    </row>
    <row r="37" spans="1:20" hidden="1">
      <c r="A37" s="26"/>
      <c r="B37" s="26"/>
      <c r="C37" s="26"/>
      <c r="D37" s="26"/>
      <c r="E37" s="26"/>
      <c r="F37" s="26"/>
      <c r="G37" s="47"/>
      <c r="H37" s="48"/>
      <c r="I37" s="49"/>
      <c r="J37" s="26"/>
      <c r="K37" s="80"/>
      <c r="P37" s="3"/>
      <c r="Q37" s="3"/>
      <c r="R37" s="3"/>
      <c r="S37" s="3"/>
      <c r="T37" s="3"/>
    </row>
    <row r="38" spans="1:20" hidden="1">
      <c r="A38" s="26"/>
      <c r="B38" s="26"/>
      <c r="C38" s="26"/>
      <c r="D38" s="26"/>
      <c r="E38" s="26"/>
      <c r="F38" s="26"/>
      <c r="G38" s="47"/>
      <c r="H38" s="48"/>
      <c r="I38" s="49"/>
      <c r="J38" s="26"/>
      <c r="K38" s="80"/>
      <c r="P38" s="3"/>
      <c r="Q38" s="3"/>
      <c r="R38" s="3"/>
      <c r="S38" s="3"/>
      <c r="T38" s="3"/>
    </row>
    <row r="39" spans="1:20" hidden="1">
      <c r="A39" s="26"/>
      <c r="B39" s="26"/>
      <c r="C39" s="26"/>
      <c r="D39" s="26"/>
      <c r="E39" s="26"/>
      <c r="F39" s="26"/>
      <c r="G39" s="47"/>
      <c r="H39" s="50"/>
      <c r="I39" s="31"/>
      <c r="J39" s="26"/>
      <c r="K39" s="26"/>
      <c r="P39" s="3"/>
      <c r="Q39" s="3"/>
      <c r="R39" s="3"/>
      <c r="S39" s="3"/>
      <c r="T39" s="3"/>
    </row>
    <row r="40" spans="1:20" hidden="1">
      <c r="P40" s="3"/>
      <c r="Q40" s="3"/>
      <c r="R40" s="3"/>
      <c r="S40" s="3"/>
      <c r="T40" s="3"/>
    </row>
    <row r="41" spans="1:20">
      <c r="A41" s="3"/>
      <c r="B41" s="28" t="s">
        <v>119</v>
      </c>
      <c r="C41" s="30">
        <v>2</v>
      </c>
      <c r="D41" s="584" t="s">
        <v>274</v>
      </c>
      <c r="E41" s="584"/>
      <c r="F41" s="584"/>
      <c r="G41" s="584"/>
      <c r="H41" s="584"/>
      <c r="I41" s="584"/>
      <c r="J41" s="31"/>
      <c r="K41" s="26"/>
    </row>
    <row r="42" spans="1:20">
      <c r="A42" s="3"/>
      <c r="B42" s="28"/>
      <c r="C42" s="28"/>
      <c r="D42" s="585" t="s">
        <v>573</v>
      </c>
      <c r="E42" s="585"/>
      <c r="F42" s="585"/>
      <c r="G42" s="585"/>
      <c r="H42" s="585"/>
      <c r="I42" s="585"/>
      <c r="J42" s="31"/>
      <c r="K42" s="26"/>
    </row>
    <row r="43" spans="1:20">
      <c r="A43" s="3"/>
      <c r="B43" s="28"/>
      <c r="C43" s="28"/>
      <c r="D43" s="585"/>
      <c r="E43" s="585"/>
      <c r="F43" s="585"/>
      <c r="G43" s="585"/>
      <c r="H43" s="585"/>
      <c r="I43" s="585"/>
      <c r="J43" s="31"/>
      <c r="K43" s="26"/>
    </row>
    <row r="44" spans="1:20" ht="13.5" customHeight="1">
      <c r="A44" s="3"/>
      <c r="B44" s="3"/>
      <c r="C44" s="3"/>
      <c r="D44" s="3"/>
      <c r="E44" s="3"/>
      <c r="F44" s="3"/>
      <c r="G44" s="34"/>
      <c r="H44" s="26"/>
      <c r="I44" s="27"/>
      <c r="J44" s="35"/>
      <c r="K44" s="3"/>
    </row>
    <row r="45" spans="1:20" ht="36">
      <c r="A45" s="36" t="s">
        <v>26</v>
      </c>
      <c r="B45" s="89" t="s">
        <v>9</v>
      </c>
      <c r="C45" s="37" t="s">
        <v>25</v>
      </c>
      <c r="D45" s="37" t="s">
        <v>28</v>
      </c>
      <c r="E45" s="432" t="s">
        <v>260</v>
      </c>
      <c r="F45" s="36" t="s">
        <v>6</v>
      </c>
      <c r="G45" s="38" t="s">
        <v>7</v>
      </c>
      <c r="H45" s="36" t="s">
        <v>8</v>
      </c>
      <c r="I45" s="17" t="s">
        <v>29</v>
      </c>
      <c r="J45" s="17" t="s">
        <v>14</v>
      </c>
      <c r="K45" s="36" t="s">
        <v>188</v>
      </c>
    </row>
    <row r="46" spans="1:20">
      <c r="A46" s="51">
        <v>1</v>
      </c>
      <c r="B46" s="51"/>
      <c r="C46" s="51"/>
      <c r="D46" s="464"/>
      <c r="E46" s="465"/>
      <c r="F46" s="196"/>
      <c r="G46" s="82"/>
      <c r="H46" s="51" t="s">
        <v>313</v>
      </c>
      <c r="I46" s="83"/>
      <c r="J46" s="53">
        <v>0</v>
      </c>
      <c r="K46" s="196"/>
    </row>
    <row r="47" spans="1:20">
      <c r="A47" s="51">
        <v>2</v>
      </c>
      <c r="B47" s="51"/>
      <c r="C47" s="51"/>
      <c r="D47" s="464"/>
      <c r="E47" s="465"/>
      <c r="F47" s="496"/>
      <c r="G47" s="82"/>
      <c r="H47" s="51" t="s">
        <v>313</v>
      </c>
      <c r="I47" s="83"/>
      <c r="J47" s="53">
        <v>0</v>
      </c>
      <c r="K47" s="196"/>
    </row>
    <row r="48" spans="1:20" hidden="1">
      <c r="A48" s="51">
        <v>3</v>
      </c>
      <c r="B48" s="74"/>
      <c r="C48" s="51"/>
      <c r="D48" s="52"/>
      <c r="E48" s="52"/>
      <c r="F48" s="444"/>
      <c r="G48" s="82"/>
      <c r="H48" s="74"/>
      <c r="I48" s="83"/>
      <c r="J48" s="53">
        <v>0</v>
      </c>
      <c r="K48" s="91"/>
    </row>
    <row r="49" spans="1:11" hidden="1">
      <c r="A49" s="51">
        <v>4</v>
      </c>
      <c r="B49" s="2"/>
      <c r="C49" s="51"/>
      <c r="D49" s="52"/>
      <c r="E49" s="52"/>
      <c r="F49" s="278"/>
      <c r="G49" s="82"/>
      <c r="H49" s="51"/>
      <c r="I49" s="83"/>
      <c r="J49" s="53">
        <v>0</v>
      </c>
      <c r="K49" s="40"/>
    </row>
    <row r="50" spans="1:11" hidden="1">
      <c r="A50" s="51">
        <v>5</v>
      </c>
      <c r="B50" s="2"/>
      <c r="C50" s="51"/>
      <c r="D50" s="52"/>
      <c r="E50" s="52"/>
      <c r="F50" s="278"/>
      <c r="G50" s="82"/>
      <c r="H50" s="51"/>
      <c r="I50" s="83"/>
      <c r="J50" s="53">
        <v>0</v>
      </c>
      <c r="K50" s="40"/>
    </row>
    <row r="51" spans="1:11" hidden="1">
      <c r="A51" s="51">
        <v>6</v>
      </c>
      <c r="B51" s="2"/>
      <c r="C51" s="51"/>
      <c r="D51" s="52"/>
      <c r="E51" s="52"/>
      <c r="F51" s="2"/>
      <c r="G51" s="82"/>
      <c r="H51" s="74"/>
      <c r="I51" s="83"/>
      <c r="J51" s="53">
        <v>0</v>
      </c>
      <c r="K51" s="199"/>
    </row>
    <row r="52" spans="1:11" hidden="1">
      <c r="A52" s="51">
        <v>7</v>
      </c>
      <c r="B52" s="2"/>
      <c r="C52" s="51"/>
      <c r="D52" s="52"/>
      <c r="E52" s="52"/>
      <c r="F52" s="2"/>
      <c r="G52" s="82"/>
      <c r="H52" s="74"/>
      <c r="I52" s="83"/>
      <c r="J52" s="53">
        <v>0</v>
      </c>
      <c r="K52" s="199"/>
    </row>
    <row r="53" spans="1:11" hidden="1">
      <c r="A53" s="51">
        <v>8</v>
      </c>
      <c r="B53" s="2"/>
      <c r="C53" s="51"/>
      <c r="D53" s="52"/>
      <c r="E53" s="52"/>
      <c r="F53" s="2"/>
      <c r="G53" s="82"/>
      <c r="H53" s="51"/>
      <c r="I53" s="83"/>
      <c r="J53" s="53">
        <v>0</v>
      </c>
      <c r="K53" s="40"/>
    </row>
    <row r="54" spans="1:11" hidden="1">
      <c r="A54" s="51">
        <v>9</v>
      </c>
      <c r="B54" s="2"/>
      <c r="C54" s="51"/>
      <c r="D54" s="52"/>
      <c r="E54" s="52"/>
      <c r="F54" s="2"/>
      <c r="G54" s="82"/>
      <c r="H54" s="51"/>
      <c r="I54" s="83"/>
      <c r="J54" s="53">
        <v>0</v>
      </c>
      <c r="K54" s="41"/>
    </row>
    <row r="55" spans="1:11" ht="15.75">
      <c r="A55" s="3"/>
      <c r="B55" s="3"/>
      <c r="C55" s="3"/>
      <c r="D55" s="3"/>
      <c r="E55" s="3"/>
      <c r="F55" s="3"/>
      <c r="G55" s="42"/>
      <c r="H55" s="26"/>
      <c r="I55"/>
      <c r="J55" s="279" t="s">
        <v>11</v>
      </c>
      <c r="K55" s="280"/>
    </row>
    <row r="56" spans="1:11" ht="12.75">
      <c r="A56" s="26"/>
      <c r="B56" s="26"/>
      <c r="C56" s="26"/>
      <c r="D56" s="26"/>
      <c r="E56" s="26"/>
      <c r="F56" s="26"/>
      <c r="G56" s="34"/>
      <c r="H56" s="44"/>
      <c r="I56" s="45"/>
      <c r="J56" s="282"/>
      <c r="K56"/>
    </row>
    <row r="57" spans="1:11">
      <c r="A57" s="26"/>
      <c r="B57" s="26"/>
      <c r="C57" s="26"/>
      <c r="D57" s="26"/>
      <c r="E57" s="26"/>
      <c r="F57" s="26"/>
      <c r="G57" s="47"/>
      <c r="H57" s="48"/>
      <c r="I57" s="49"/>
      <c r="J57" s="26"/>
      <c r="K57" s="26"/>
    </row>
    <row r="58" spans="1:11" hidden="1">
      <c r="A58" s="26"/>
      <c r="B58" s="26"/>
      <c r="C58" s="26"/>
      <c r="D58" s="26"/>
      <c r="E58" s="26"/>
      <c r="F58" s="26"/>
      <c r="G58" s="47"/>
      <c r="H58" s="48"/>
      <c r="I58" s="49"/>
      <c r="J58" s="26"/>
      <c r="K58" s="26"/>
    </row>
    <row r="59" spans="1:11" hidden="1">
      <c r="A59" s="26"/>
      <c r="B59" s="26"/>
      <c r="C59" s="26"/>
      <c r="D59" s="26"/>
      <c r="E59" s="26"/>
      <c r="F59" s="26"/>
      <c r="G59" s="47"/>
      <c r="H59" s="48"/>
      <c r="I59" s="49"/>
      <c r="J59" s="26"/>
      <c r="K59" s="26"/>
    </row>
    <row r="60" spans="1:11" hidden="1">
      <c r="A60" s="26"/>
      <c r="B60" s="26"/>
      <c r="C60" s="26"/>
      <c r="D60" s="26"/>
      <c r="E60" s="26"/>
      <c r="F60" s="26"/>
      <c r="G60" s="47"/>
      <c r="H60" s="48"/>
      <c r="I60" s="49"/>
      <c r="J60" s="26"/>
      <c r="K60" s="26"/>
    </row>
    <row r="61" spans="1:11" hidden="1">
      <c r="A61" s="26"/>
      <c r="B61" s="26"/>
      <c r="C61" s="26"/>
      <c r="D61" s="26"/>
      <c r="E61" s="26"/>
      <c r="F61" s="26"/>
      <c r="G61" s="47"/>
      <c r="H61" s="48"/>
      <c r="I61" s="49"/>
      <c r="J61" s="26"/>
      <c r="K61" s="26"/>
    </row>
    <row r="62" spans="1:11" hidden="1">
      <c r="A62" s="26"/>
      <c r="B62" s="26"/>
      <c r="C62" s="26"/>
      <c r="D62" s="26"/>
      <c r="E62" s="26"/>
      <c r="F62" s="26"/>
      <c r="G62" s="47"/>
      <c r="H62" s="50"/>
      <c r="I62" s="31"/>
      <c r="J62" s="26"/>
      <c r="K62" s="26"/>
    </row>
    <row r="63" spans="1:11" hidden="1"/>
    <row r="64" spans="1:11">
      <c r="A64" s="3"/>
      <c r="B64" s="28" t="s">
        <v>119</v>
      </c>
      <c r="C64" s="30">
        <v>3</v>
      </c>
      <c r="D64" s="584" t="s">
        <v>275</v>
      </c>
      <c r="E64" s="584"/>
      <c r="F64" s="584"/>
      <c r="G64" s="584"/>
      <c r="H64" s="584"/>
      <c r="I64" s="584"/>
      <c r="J64" s="31"/>
      <c r="K64" s="26"/>
    </row>
    <row r="65" spans="1:11">
      <c r="A65" s="3"/>
      <c r="B65" s="28"/>
      <c r="C65" s="28"/>
      <c r="D65" s="585" t="s">
        <v>574</v>
      </c>
      <c r="E65" s="585"/>
      <c r="F65" s="585"/>
      <c r="G65" s="585"/>
      <c r="H65" s="585"/>
      <c r="I65" s="585"/>
      <c r="J65" s="31"/>
      <c r="K65" s="26"/>
    </row>
    <row r="66" spans="1:11">
      <c r="A66" s="3"/>
      <c r="B66" s="28"/>
      <c r="C66" s="28"/>
      <c r="D66" s="585"/>
      <c r="E66" s="585"/>
      <c r="F66" s="585"/>
      <c r="G66" s="585"/>
      <c r="H66" s="585"/>
      <c r="I66" s="585"/>
      <c r="J66" s="31"/>
      <c r="K66" s="26"/>
    </row>
    <row r="67" spans="1:11" ht="15.75" customHeight="1">
      <c r="A67" s="3"/>
      <c r="B67" s="3"/>
      <c r="C67" s="3"/>
      <c r="D67" s="3"/>
      <c r="E67" s="3"/>
      <c r="F67" s="3"/>
      <c r="G67" s="34"/>
      <c r="H67" s="26"/>
      <c r="I67" s="27"/>
      <c r="J67" s="35"/>
      <c r="K67" s="3"/>
    </row>
    <row r="68" spans="1:11" ht="36">
      <c r="A68" s="36" t="s">
        <v>26</v>
      </c>
      <c r="B68" s="36" t="s">
        <v>9</v>
      </c>
      <c r="C68" s="37" t="s">
        <v>25</v>
      </c>
      <c r="D68" s="37" t="s">
        <v>28</v>
      </c>
      <c r="E68" s="432" t="s">
        <v>260</v>
      </c>
      <c r="F68" s="36" t="s">
        <v>6</v>
      </c>
      <c r="G68" s="38" t="s">
        <v>7</v>
      </c>
      <c r="H68" s="36" t="s">
        <v>8</v>
      </c>
      <c r="I68" s="17" t="s">
        <v>29</v>
      </c>
      <c r="J68" s="17" t="s">
        <v>14</v>
      </c>
      <c r="K68" s="36" t="s">
        <v>188</v>
      </c>
    </row>
    <row r="69" spans="1:11">
      <c r="A69" s="461">
        <v>1</v>
      </c>
      <c r="B69" s="51"/>
      <c r="C69" s="46"/>
      <c r="D69" s="272"/>
      <c r="E69" s="465"/>
      <c r="F69" s="206"/>
      <c r="G69" s="82"/>
      <c r="H69" s="51" t="s">
        <v>313</v>
      </c>
      <c r="I69" s="90"/>
      <c r="J69" s="53">
        <v>0</v>
      </c>
      <c r="K69" s="196"/>
    </row>
    <row r="70" spans="1:11">
      <c r="A70" s="461">
        <v>2</v>
      </c>
      <c r="B70" s="51"/>
      <c r="C70" s="46"/>
      <c r="D70" s="272"/>
      <c r="E70" s="465"/>
      <c r="F70" s="206"/>
      <c r="G70" s="82"/>
      <c r="H70" s="51" t="s">
        <v>313</v>
      </c>
      <c r="I70" s="90"/>
      <c r="J70" s="53">
        <v>0</v>
      </c>
      <c r="K70" s="196"/>
    </row>
    <row r="71" spans="1:11" hidden="1">
      <c r="A71" s="461">
        <v>3</v>
      </c>
      <c r="B71" s="74"/>
      <c r="C71" s="46"/>
      <c r="D71" s="205"/>
      <c r="E71" s="205"/>
      <c r="F71" s="274"/>
      <c r="G71" s="82"/>
      <c r="H71" s="74"/>
      <c r="I71" s="90"/>
      <c r="J71" s="53">
        <v>0</v>
      </c>
      <c r="K71" s="84"/>
    </row>
    <row r="72" spans="1:11" hidden="1">
      <c r="A72" s="461">
        <v>4</v>
      </c>
      <c r="B72" s="74"/>
      <c r="C72" s="46"/>
      <c r="D72" s="207"/>
      <c r="E72" s="207"/>
      <c r="F72" s="206"/>
      <c r="G72" s="82"/>
      <c r="H72" s="74"/>
      <c r="I72" s="90"/>
      <c r="J72" s="53">
        <v>0</v>
      </c>
      <c r="K72" s="84"/>
    </row>
    <row r="73" spans="1:11" hidden="1">
      <c r="A73" s="461">
        <v>5</v>
      </c>
      <c r="B73" s="74"/>
      <c r="C73" s="46"/>
      <c r="D73" s="207"/>
      <c r="E73" s="207"/>
      <c r="F73" s="206"/>
      <c r="G73" s="82"/>
      <c r="H73" s="74"/>
      <c r="I73" s="90"/>
      <c r="J73" s="53">
        <v>0</v>
      </c>
      <c r="K73" s="40"/>
    </row>
    <row r="74" spans="1:11" hidden="1">
      <c r="A74" s="461">
        <v>6</v>
      </c>
      <c r="B74" s="74"/>
      <c r="C74" s="46"/>
      <c r="D74" s="74"/>
      <c r="E74" s="74"/>
      <c r="F74" s="74"/>
      <c r="G74" s="82"/>
      <c r="H74" s="74"/>
      <c r="I74" s="90"/>
      <c r="J74" s="53">
        <v>0</v>
      </c>
      <c r="K74" s="40"/>
    </row>
    <row r="75" spans="1:11" hidden="1">
      <c r="A75" s="461">
        <v>7</v>
      </c>
      <c r="B75" s="74"/>
      <c r="C75" s="46"/>
      <c r="D75" s="74"/>
      <c r="E75" s="74"/>
      <c r="F75" s="74"/>
      <c r="G75" s="82"/>
      <c r="H75" s="74"/>
      <c r="I75" s="90"/>
      <c r="J75" s="53">
        <v>0</v>
      </c>
      <c r="K75" s="40"/>
    </row>
    <row r="76" spans="1:11" hidden="1">
      <c r="A76" s="461">
        <v>8</v>
      </c>
      <c r="B76" s="74"/>
      <c r="C76" s="46"/>
      <c r="D76" s="74"/>
      <c r="E76" s="74"/>
      <c r="F76" s="74"/>
      <c r="G76" s="82"/>
      <c r="H76" s="74"/>
      <c r="I76" s="90"/>
      <c r="J76" s="53">
        <v>0</v>
      </c>
      <c r="K76" s="40"/>
    </row>
    <row r="77" spans="1:11" hidden="1">
      <c r="A77" s="461">
        <v>9</v>
      </c>
      <c r="B77" s="74"/>
      <c r="C77" s="46"/>
      <c r="D77" s="74"/>
      <c r="E77" s="74"/>
      <c r="F77" s="74"/>
      <c r="G77" s="82"/>
      <c r="H77" s="74"/>
      <c r="I77" s="74"/>
      <c r="J77" s="53">
        <v>0</v>
      </c>
      <c r="K77" s="41"/>
    </row>
    <row r="78" spans="1:11" ht="15.75">
      <c r="A78" s="3"/>
      <c r="B78" s="3"/>
      <c r="C78" s="3"/>
      <c r="D78" s="3"/>
      <c r="E78" s="3"/>
      <c r="F78" s="3"/>
      <c r="G78" s="42"/>
      <c r="H78" s="26"/>
      <c r="I78" s="31"/>
      <c r="J78" s="279" t="s">
        <v>11</v>
      </c>
      <c r="K78" s="280"/>
    </row>
    <row r="79" spans="1:11" ht="12.75">
      <c r="A79" s="26"/>
      <c r="B79" s="26"/>
      <c r="C79" s="26"/>
      <c r="D79" s="26"/>
      <c r="E79" s="26"/>
      <c r="F79" s="26"/>
      <c r="G79" s="34"/>
      <c r="H79" s="44"/>
      <c r="I79" s="45"/>
      <c r="J79" s="282"/>
      <c r="K79"/>
    </row>
    <row r="80" spans="1:11" ht="12.75">
      <c r="A80" s="26"/>
      <c r="B80" s="26"/>
      <c r="C80" s="26"/>
      <c r="D80" s="26"/>
      <c r="E80" s="26"/>
      <c r="F80" s="26"/>
      <c r="G80"/>
      <c r="H80"/>
      <c r="I80"/>
      <c r="J80"/>
      <c r="K80" s="26"/>
    </row>
    <row r="81" spans="1:11">
      <c r="A81" s="3"/>
      <c r="B81" s="28" t="s">
        <v>119</v>
      </c>
      <c r="C81" s="30">
        <v>4</v>
      </c>
      <c r="D81" s="584" t="s">
        <v>387</v>
      </c>
      <c r="E81" s="584"/>
      <c r="F81" s="584"/>
      <c r="G81" s="584"/>
      <c r="H81" s="584"/>
      <c r="I81" s="584"/>
      <c r="J81" s="31"/>
      <c r="K81" s="26"/>
    </row>
    <row r="82" spans="1:11">
      <c r="A82" s="3"/>
      <c r="B82" s="28"/>
      <c r="C82" s="28"/>
      <c r="D82" s="585" t="s">
        <v>575</v>
      </c>
      <c r="E82" s="585"/>
      <c r="F82" s="585"/>
      <c r="G82" s="585"/>
      <c r="H82" s="585"/>
      <c r="I82" s="585"/>
      <c r="J82" s="31"/>
      <c r="K82" s="26"/>
    </row>
    <row r="83" spans="1:11">
      <c r="A83" s="3"/>
      <c r="B83" s="28"/>
      <c r="C83" s="28"/>
      <c r="D83" s="585"/>
      <c r="E83" s="585"/>
      <c r="F83" s="585"/>
      <c r="G83" s="585"/>
      <c r="H83" s="585"/>
      <c r="I83" s="585"/>
      <c r="J83" s="31"/>
      <c r="K83" s="26"/>
    </row>
    <row r="84" spans="1:11">
      <c r="A84" s="3"/>
      <c r="B84" s="3"/>
      <c r="C84" s="3"/>
      <c r="D84" s="3"/>
      <c r="E84" s="3"/>
      <c r="F84" s="3"/>
      <c r="G84" s="34"/>
      <c r="H84" s="26"/>
      <c r="I84" s="27"/>
      <c r="J84" s="35"/>
      <c r="K84" s="3"/>
    </row>
    <row r="85" spans="1:11" ht="36">
      <c r="A85" s="36" t="s">
        <v>26</v>
      </c>
      <c r="B85" s="36" t="s">
        <v>9</v>
      </c>
      <c r="C85" s="37" t="s">
        <v>25</v>
      </c>
      <c r="D85" s="37" t="s">
        <v>28</v>
      </c>
      <c r="E85" s="432" t="s">
        <v>260</v>
      </c>
      <c r="F85" s="36" t="s">
        <v>6</v>
      </c>
      <c r="G85" s="38" t="s">
        <v>7</v>
      </c>
      <c r="H85" s="36" t="s">
        <v>8</v>
      </c>
      <c r="I85" s="17" t="s">
        <v>29</v>
      </c>
      <c r="J85" s="17" t="s">
        <v>14</v>
      </c>
      <c r="K85" s="36" t="s">
        <v>188</v>
      </c>
    </row>
    <row r="86" spans="1:11">
      <c r="A86" s="461">
        <v>1</v>
      </c>
      <c r="B86" s="51"/>
      <c r="C86" s="46"/>
      <c r="D86" s="272"/>
      <c r="E86" s="465"/>
      <c r="F86" s="206"/>
      <c r="G86" s="82"/>
      <c r="H86" s="51"/>
      <c r="I86" s="90"/>
      <c r="J86" s="53">
        <v>0</v>
      </c>
      <c r="K86" s="196"/>
    </row>
    <row r="87" spans="1:11">
      <c r="A87" s="461">
        <v>2</v>
      </c>
      <c r="B87" s="51"/>
      <c r="C87" s="46"/>
      <c r="D87" s="272"/>
      <c r="E87" s="465"/>
      <c r="F87" s="206"/>
      <c r="G87" s="82"/>
      <c r="H87" s="51"/>
      <c r="I87" s="90"/>
      <c r="J87" s="53">
        <v>0</v>
      </c>
      <c r="K87" s="196"/>
    </row>
    <row r="88" spans="1:11" hidden="1">
      <c r="A88" s="461">
        <v>3</v>
      </c>
      <c r="B88" s="74"/>
      <c r="C88" s="46"/>
      <c r="D88" s="205"/>
      <c r="E88" s="205"/>
      <c r="F88" s="274"/>
      <c r="G88" s="82"/>
      <c r="H88" s="74"/>
      <c r="I88" s="90"/>
      <c r="J88" s="53">
        <v>0</v>
      </c>
      <c r="K88" s="84"/>
    </row>
    <row r="89" spans="1:11" hidden="1">
      <c r="A89" s="461">
        <v>4</v>
      </c>
      <c r="B89" s="74"/>
      <c r="C89" s="46"/>
      <c r="D89" s="207"/>
      <c r="E89" s="207"/>
      <c r="F89" s="206"/>
      <c r="G89" s="82"/>
      <c r="H89" s="74"/>
      <c r="I89" s="90"/>
      <c r="J89" s="53">
        <v>0</v>
      </c>
      <c r="K89" s="84"/>
    </row>
    <row r="90" spans="1:11" hidden="1">
      <c r="A90" s="461">
        <v>5</v>
      </c>
      <c r="B90" s="74"/>
      <c r="C90" s="46"/>
      <c r="D90" s="207"/>
      <c r="E90" s="207"/>
      <c r="F90" s="206"/>
      <c r="G90" s="82"/>
      <c r="H90" s="74"/>
      <c r="I90" s="90"/>
      <c r="J90" s="53">
        <v>0</v>
      </c>
      <c r="K90" s="40"/>
    </row>
    <row r="91" spans="1:11" hidden="1">
      <c r="A91" s="461">
        <v>6</v>
      </c>
      <c r="B91" s="74"/>
      <c r="C91" s="46"/>
      <c r="D91" s="74"/>
      <c r="E91" s="74"/>
      <c r="F91" s="74"/>
      <c r="G91" s="82"/>
      <c r="H91" s="74"/>
      <c r="I91" s="90"/>
      <c r="J91" s="53">
        <v>0</v>
      </c>
      <c r="K91" s="40"/>
    </row>
    <row r="92" spans="1:11" hidden="1">
      <c r="A92" s="461">
        <v>7</v>
      </c>
      <c r="B92" s="74"/>
      <c r="C92" s="46"/>
      <c r="D92" s="74"/>
      <c r="E92" s="74"/>
      <c r="F92" s="74"/>
      <c r="G92" s="82"/>
      <c r="H92" s="74"/>
      <c r="I92" s="90"/>
      <c r="J92" s="53">
        <v>0</v>
      </c>
      <c r="K92" s="40"/>
    </row>
    <row r="93" spans="1:11" hidden="1">
      <c r="A93" s="461">
        <v>8</v>
      </c>
      <c r="B93" s="74"/>
      <c r="C93" s="46"/>
      <c r="D93" s="74"/>
      <c r="E93" s="74"/>
      <c r="F93" s="74"/>
      <c r="G93" s="82"/>
      <c r="H93" s="74"/>
      <c r="I93" s="90"/>
      <c r="J93" s="53">
        <v>0</v>
      </c>
      <c r="K93" s="40"/>
    </row>
    <row r="94" spans="1:11" hidden="1">
      <c r="A94" s="461">
        <v>9</v>
      </c>
      <c r="B94" s="74"/>
      <c r="C94" s="46"/>
      <c r="D94" s="74"/>
      <c r="E94" s="74"/>
      <c r="F94" s="74"/>
      <c r="G94" s="82"/>
      <c r="H94" s="74"/>
      <c r="I94" s="74"/>
      <c r="J94" s="53">
        <v>0</v>
      </c>
      <c r="K94" s="41"/>
    </row>
    <row r="95" spans="1:11" ht="15.75">
      <c r="A95" s="3"/>
      <c r="B95" s="3"/>
      <c r="C95" s="3"/>
      <c r="D95" s="3"/>
      <c r="E95" s="3"/>
      <c r="F95" s="3"/>
      <c r="G95" s="42"/>
      <c r="H95" s="26"/>
      <c r="I95" s="31"/>
      <c r="J95" s="279" t="s">
        <v>11</v>
      </c>
      <c r="K95" s="280"/>
    </row>
    <row r="96" spans="1:11" ht="12.75">
      <c r="A96" s="26"/>
      <c r="B96" s="26"/>
      <c r="C96" s="26"/>
      <c r="D96" s="26"/>
      <c r="E96" s="26"/>
      <c r="F96" s="26"/>
      <c r="G96" s="34"/>
      <c r="H96" s="44"/>
      <c r="I96" s="45"/>
      <c r="J96" s="282"/>
      <c r="K96"/>
    </row>
    <row r="98" spans="1:11">
      <c r="A98" s="3"/>
      <c r="B98" s="28" t="s">
        <v>119</v>
      </c>
      <c r="C98" s="30">
        <v>5</v>
      </c>
      <c r="D98" s="584" t="s">
        <v>405</v>
      </c>
      <c r="E98" s="584"/>
      <c r="F98" s="584"/>
      <c r="G98" s="584"/>
      <c r="H98" s="584"/>
      <c r="I98" s="584"/>
      <c r="J98" s="31"/>
      <c r="K98" s="26"/>
    </row>
    <row r="99" spans="1:11">
      <c r="A99" s="3"/>
      <c r="B99" s="28"/>
      <c r="C99" s="28"/>
      <c r="D99" s="585" t="s">
        <v>576</v>
      </c>
      <c r="E99" s="585"/>
      <c r="F99" s="585"/>
      <c r="G99" s="585"/>
      <c r="H99" s="585"/>
      <c r="I99" s="585"/>
      <c r="J99" s="31"/>
      <c r="K99" s="26"/>
    </row>
    <row r="100" spans="1:11">
      <c r="A100" s="3"/>
      <c r="B100" s="28"/>
      <c r="C100" s="28"/>
      <c r="D100" s="585"/>
      <c r="E100" s="585"/>
      <c r="F100" s="585"/>
      <c r="G100" s="585"/>
      <c r="H100" s="585"/>
      <c r="I100" s="585"/>
      <c r="J100" s="31"/>
      <c r="K100" s="26"/>
    </row>
    <row r="101" spans="1:11">
      <c r="A101" s="3"/>
      <c r="B101" s="3"/>
      <c r="C101" s="3"/>
      <c r="D101" s="3"/>
      <c r="E101" s="3"/>
      <c r="F101" s="3"/>
      <c r="G101" s="34"/>
      <c r="H101" s="26"/>
      <c r="I101" s="27"/>
      <c r="J101" s="35"/>
      <c r="K101" s="3"/>
    </row>
    <row r="102" spans="1:11" ht="36">
      <c r="A102" s="36" t="s">
        <v>26</v>
      </c>
      <c r="B102" s="36" t="s">
        <v>9</v>
      </c>
      <c r="C102" s="37" t="s">
        <v>25</v>
      </c>
      <c r="D102" s="37" t="s">
        <v>28</v>
      </c>
      <c r="E102" s="432" t="s">
        <v>260</v>
      </c>
      <c r="F102" s="36" t="s">
        <v>6</v>
      </c>
      <c r="G102" s="38" t="s">
        <v>7</v>
      </c>
      <c r="H102" s="36" t="s">
        <v>8</v>
      </c>
      <c r="I102" s="17" t="s">
        <v>29</v>
      </c>
      <c r="J102" s="17" t="s">
        <v>14</v>
      </c>
      <c r="K102" s="36" t="s">
        <v>188</v>
      </c>
    </row>
    <row r="103" spans="1:11">
      <c r="A103" s="461">
        <v>1</v>
      </c>
      <c r="B103" s="196"/>
      <c r="C103" s="46"/>
      <c r="D103" s="272"/>
      <c r="E103" s="465"/>
      <c r="F103" s="206"/>
      <c r="G103" s="82"/>
      <c r="H103" s="51" t="s">
        <v>313</v>
      </c>
      <c r="I103" s="90"/>
      <c r="J103" s="53">
        <v>0</v>
      </c>
      <c r="K103" s="196"/>
    </row>
    <row r="104" spans="1:11">
      <c r="A104" s="461">
        <v>2</v>
      </c>
      <c r="B104" s="196"/>
      <c r="C104" s="46"/>
      <c r="D104" s="272"/>
      <c r="E104" s="465"/>
      <c r="F104" s="206"/>
      <c r="G104" s="82"/>
      <c r="H104" s="51" t="s">
        <v>313</v>
      </c>
      <c r="I104" s="90"/>
      <c r="J104" s="53">
        <v>0</v>
      </c>
      <c r="K104" s="196"/>
    </row>
    <row r="105" spans="1:11" hidden="1">
      <c r="A105" s="461">
        <v>3</v>
      </c>
      <c r="B105" s="74"/>
      <c r="C105" s="46"/>
      <c r="D105" s="205"/>
      <c r="E105" s="205"/>
      <c r="F105" s="274"/>
      <c r="G105" s="82"/>
      <c r="H105" s="74"/>
      <c r="I105" s="90"/>
      <c r="J105" s="53">
        <v>0</v>
      </c>
      <c r="K105" s="84"/>
    </row>
    <row r="106" spans="1:11" hidden="1">
      <c r="A106" s="461">
        <v>4</v>
      </c>
      <c r="B106" s="74"/>
      <c r="C106" s="46"/>
      <c r="D106" s="207"/>
      <c r="E106" s="207"/>
      <c r="F106" s="206"/>
      <c r="G106" s="82"/>
      <c r="H106" s="74"/>
      <c r="I106" s="90"/>
      <c r="J106" s="53">
        <v>0</v>
      </c>
      <c r="K106" s="84"/>
    </row>
    <row r="107" spans="1:11" hidden="1">
      <c r="A107" s="461">
        <v>5</v>
      </c>
      <c r="B107" s="74"/>
      <c r="C107" s="46"/>
      <c r="D107" s="207"/>
      <c r="E107" s="207"/>
      <c r="F107" s="206"/>
      <c r="G107" s="82"/>
      <c r="H107" s="74"/>
      <c r="I107" s="90"/>
      <c r="J107" s="53">
        <v>0</v>
      </c>
      <c r="K107" s="40"/>
    </row>
    <row r="108" spans="1:11" hidden="1">
      <c r="A108" s="461">
        <v>6</v>
      </c>
      <c r="B108" s="74"/>
      <c r="C108" s="46"/>
      <c r="D108" s="74"/>
      <c r="E108" s="74"/>
      <c r="F108" s="74"/>
      <c r="G108" s="82"/>
      <c r="H108" s="74"/>
      <c r="I108" s="90"/>
      <c r="J108" s="53">
        <v>0</v>
      </c>
      <c r="K108" s="40"/>
    </row>
    <row r="109" spans="1:11" hidden="1">
      <c r="A109" s="461">
        <v>7</v>
      </c>
      <c r="B109" s="74"/>
      <c r="C109" s="46"/>
      <c r="D109" s="74"/>
      <c r="E109" s="74"/>
      <c r="F109" s="74"/>
      <c r="G109" s="82"/>
      <c r="H109" s="74"/>
      <c r="I109" s="90"/>
      <c r="J109" s="53">
        <v>0</v>
      </c>
      <c r="K109" s="40"/>
    </row>
    <row r="110" spans="1:11" hidden="1">
      <c r="A110" s="461">
        <v>8</v>
      </c>
      <c r="B110" s="74"/>
      <c r="C110" s="46"/>
      <c r="D110" s="74"/>
      <c r="E110" s="74"/>
      <c r="F110" s="74"/>
      <c r="G110" s="82"/>
      <c r="H110" s="74"/>
      <c r="I110" s="90"/>
      <c r="J110" s="53">
        <v>0</v>
      </c>
      <c r="K110" s="40"/>
    </row>
    <row r="111" spans="1:11" hidden="1">
      <c r="A111" s="461">
        <v>9</v>
      </c>
      <c r="B111" s="74"/>
      <c r="C111" s="46"/>
      <c r="D111" s="74"/>
      <c r="E111" s="74"/>
      <c r="F111" s="74"/>
      <c r="G111" s="82"/>
      <c r="H111" s="74"/>
      <c r="I111" s="74"/>
      <c r="J111" s="53">
        <v>0</v>
      </c>
      <c r="K111" s="41"/>
    </row>
    <row r="112" spans="1:11" ht="15.75">
      <c r="A112" s="3"/>
      <c r="B112" s="3"/>
      <c r="C112" s="3"/>
      <c r="D112" s="3"/>
      <c r="E112" s="3"/>
      <c r="F112" s="3"/>
      <c r="G112" s="42"/>
      <c r="H112" s="26"/>
      <c r="I112" s="31"/>
      <c r="J112" s="279" t="s">
        <v>11</v>
      </c>
      <c r="K112" s="280"/>
    </row>
    <row r="113" spans="1:11" ht="12.75">
      <c r="A113" s="26"/>
      <c r="B113" s="26"/>
      <c r="C113" s="26"/>
      <c r="D113" s="26"/>
      <c r="E113" s="26"/>
      <c r="F113" s="26"/>
      <c r="G113" s="34"/>
      <c r="H113" s="44"/>
      <c r="I113" s="45"/>
      <c r="J113" s="282"/>
      <c r="K113"/>
    </row>
    <row r="114" spans="1:11">
      <c r="D114" s="136"/>
      <c r="E114" s="136"/>
      <c r="F114" s="136">
        <v>125765667.72</v>
      </c>
      <c r="G114" s="136"/>
      <c r="H114" s="136"/>
    </row>
    <row r="115" spans="1:11">
      <c r="A115" s="3"/>
      <c r="B115" s="28" t="s">
        <v>119</v>
      </c>
      <c r="C115" s="30">
        <v>6</v>
      </c>
      <c r="D115" s="584" t="s">
        <v>421</v>
      </c>
      <c r="E115" s="584"/>
      <c r="F115" s="584"/>
      <c r="G115" s="584"/>
      <c r="H115" s="584"/>
      <c r="I115" s="584"/>
      <c r="J115" s="31"/>
      <c r="K115" s="26"/>
    </row>
    <row r="116" spans="1:11">
      <c r="A116" s="3"/>
      <c r="B116" s="28"/>
      <c r="C116" s="28"/>
      <c r="D116" s="585" t="s">
        <v>577</v>
      </c>
      <c r="E116" s="585"/>
      <c r="F116" s="585"/>
      <c r="G116" s="585"/>
      <c r="H116" s="585"/>
      <c r="I116" s="585"/>
      <c r="J116" s="31"/>
      <c r="K116" s="26"/>
    </row>
    <row r="117" spans="1:11">
      <c r="A117" s="3"/>
      <c r="B117" s="28"/>
      <c r="C117" s="28"/>
      <c r="D117" s="585"/>
      <c r="E117" s="585"/>
      <c r="F117" s="585"/>
      <c r="G117" s="585"/>
      <c r="H117" s="585"/>
      <c r="I117" s="585"/>
      <c r="J117" s="31"/>
      <c r="K117" s="26"/>
    </row>
    <row r="118" spans="1:11">
      <c r="A118" s="3"/>
      <c r="B118" s="3"/>
      <c r="C118" s="3"/>
      <c r="D118" s="3"/>
      <c r="E118" s="3"/>
      <c r="F118" s="3"/>
      <c r="G118" s="34"/>
      <c r="H118" s="26"/>
      <c r="I118" s="27"/>
      <c r="J118" s="35"/>
      <c r="K118" s="3"/>
    </row>
    <row r="119" spans="1:11" ht="36">
      <c r="A119" s="36" t="s">
        <v>26</v>
      </c>
      <c r="B119" s="36" t="s">
        <v>9</v>
      </c>
      <c r="C119" s="37" t="s">
        <v>25</v>
      </c>
      <c r="D119" s="37" t="s">
        <v>28</v>
      </c>
      <c r="E119" s="432" t="s">
        <v>260</v>
      </c>
      <c r="F119" s="36" t="s">
        <v>6</v>
      </c>
      <c r="G119" s="38" t="s">
        <v>7</v>
      </c>
      <c r="H119" s="36" t="s">
        <v>8</v>
      </c>
      <c r="I119" s="17" t="s">
        <v>29</v>
      </c>
      <c r="J119" s="17" t="s">
        <v>14</v>
      </c>
      <c r="K119" s="36" t="s">
        <v>188</v>
      </c>
    </row>
    <row r="120" spans="1:11">
      <c r="A120" s="461">
        <v>1</v>
      </c>
      <c r="B120" s="51"/>
      <c r="C120" s="46"/>
      <c r="D120" s="272"/>
      <c r="E120" s="465"/>
      <c r="F120" s="206"/>
      <c r="G120" s="82"/>
      <c r="H120" s="51" t="s">
        <v>313</v>
      </c>
      <c r="I120" s="90"/>
      <c r="J120" s="53">
        <v>0</v>
      </c>
      <c r="K120" s="196"/>
    </row>
    <row r="121" spans="1:11">
      <c r="A121" s="461">
        <v>2</v>
      </c>
      <c r="B121" s="51"/>
      <c r="C121" s="46"/>
      <c r="D121" s="272"/>
      <c r="E121" s="465"/>
      <c r="F121" s="206"/>
      <c r="G121" s="82"/>
      <c r="H121" s="51" t="s">
        <v>313</v>
      </c>
      <c r="I121" s="90"/>
      <c r="J121" s="53">
        <v>0</v>
      </c>
      <c r="K121" s="196"/>
    </row>
    <row r="122" spans="1:11" hidden="1">
      <c r="A122" s="461">
        <v>3</v>
      </c>
      <c r="B122" s="74"/>
      <c r="C122" s="46"/>
      <c r="D122" s="205"/>
      <c r="E122" s="205"/>
      <c r="F122" s="274"/>
      <c r="G122" s="82"/>
      <c r="H122" s="74"/>
      <c r="I122" s="90"/>
      <c r="J122" s="53">
        <v>0</v>
      </c>
      <c r="K122" s="84"/>
    </row>
    <row r="123" spans="1:11" hidden="1">
      <c r="A123" s="461">
        <v>4</v>
      </c>
      <c r="B123" s="74"/>
      <c r="C123" s="46"/>
      <c r="D123" s="207"/>
      <c r="E123" s="207"/>
      <c r="F123" s="206"/>
      <c r="G123" s="82"/>
      <c r="H123" s="74"/>
      <c r="I123" s="90"/>
      <c r="J123" s="53">
        <v>0</v>
      </c>
      <c r="K123" s="84"/>
    </row>
    <row r="124" spans="1:11" hidden="1">
      <c r="A124" s="461">
        <v>5</v>
      </c>
      <c r="B124" s="74"/>
      <c r="C124" s="46"/>
      <c r="D124" s="207"/>
      <c r="E124" s="207"/>
      <c r="F124" s="206"/>
      <c r="G124" s="82"/>
      <c r="H124" s="74"/>
      <c r="I124" s="90"/>
      <c r="J124" s="53">
        <v>0</v>
      </c>
      <c r="K124" s="40"/>
    </row>
    <row r="125" spans="1:11" hidden="1">
      <c r="A125" s="461">
        <v>6</v>
      </c>
      <c r="B125" s="74"/>
      <c r="C125" s="46"/>
      <c r="D125" s="74"/>
      <c r="E125" s="74"/>
      <c r="F125" s="74"/>
      <c r="G125" s="82"/>
      <c r="H125" s="74"/>
      <c r="I125" s="90"/>
      <c r="J125" s="53">
        <v>0</v>
      </c>
      <c r="K125" s="40"/>
    </row>
    <row r="126" spans="1:11" hidden="1">
      <c r="A126" s="461">
        <v>7</v>
      </c>
      <c r="B126" s="74"/>
      <c r="C126" s="46"/>
      <c r="D126" s="74"/>
      <c r="E126" s="74"/>
      <c r="F126" s="74"/>
      <c r="G126" s="82"/>
      <c r="H126" s="74"/>
      <c r="I126" s="90"/>
      <c r="J126" s="53">
        <v>0</v>
      </c>
      <c r="K126" s="40"/>
    </row>
    <row r="127" spans="1:11" hidden="1">
      <c r="A127" s="461">
        <v>8</v>
      </c>
      <c r="B127" s="74"/>
      <c r="C127" s="46"/>
      <c r="D127" s="74"/>
      <c r="E127" s="74"/>
      <c r="F127" s="74"/>
      <c r="G127" s="82"/>
      <c r="H127" s="74"/>
      <c r="I127" s="90"/>
      <c r="J127" s="53">
        <v>0</v>
      </c>
      <c r="K127" s="40"/>
    </row>
    <row r="128" spans="1:11" hidden="1">
      <c r="A128" s="461">
        <v>9</v>
      </c>
      <c r="B128" s="74"/>
      <c r="C128" s="46"/>
      <c r="D128" s="74"/>
      <c r="E128" s="74"/>
      <c r="F128" s="74"/>
      <c r="G128" s="82"/>
      <c r="H128" s="74"/>
      <c r="I128" s="74"/>
      <c r="J128" s="53">
        <v>0</v>
      </c>
      <c r="K128" s="41"/>
    </row>
    <row r="129" spans="1:11" ht="15.75">
      <c r="A129" s="3"/>
      <c r="B129" s="3"/>
      <c r="C129" s="3"/>
      <c r="D129" s="3"/>
      <c r="E129" s="3"/>
      <c r="F129" s="3"/>
      <c r="G129" s="42"/>
      <c r="H129" s="26"/>
      <c r="I129" s="31"/>
      <c r="J129" s="279" t="s">
        <v>11</v>
      </c>
      <c r="K129" s="280"/>
    </row>
    <row r="130" spans="1:11" ht="12.75">
      <c r="A130" s="26"/>
      <c r="B130" s="26"/>
      <c r="C130" s="26"/>
      <c r="D130" s="26"/>
      <c r="E130" s="26"/>
      <c r="F130" s="26"/>
      <c r="G130" s="34"/>
      <c r="H130" s="44"/>
      <c r="I130" s="45"/>
      <c r="J130" s="282"/>
      <c r="K130"/>
    </row>
    <row r="132" spans="1:11">
      <c r="A132" s="3"/>
      <c r="B132" s="28" t="s">
        <v>119</v>
      </c>
      <c r="C132" s="30">
        <v>7</v>
      </c>
      <c r="D132" s="584" t="s">
        <v>435</v>
      </c>
      <c r="E132" s="584"/>
      <c r="F132" s="584"/>
      <c r="G132" s="584"/>
      <c r="H132" s="584"/>
      <c r="I132" s="584"/>
      <c r="J132" s="31"/>
      <c r="K132" s="26"/>
    </row>
    <row r="133" spans="1:11">
      <c r="A133" s="3"/>
      <c r="B133" s="28"/>
      <c r="C133" s="28"/>
      <c r="D133" s="585" t="s">
        <v>578</v>
      </c>
      <c r="E133" s="585"/>
      <c r="F133" s="585"/>
      <c r="G133" s="585"/>
      <c r="H133" s="585"/>
      <c r="I133" s="585"/>
      <c r="J133" s="31"/>
      <c r="K133" s="26"/>
    </row>
    <row r="134" spans="1:11">
      <c r="A134" s="3"/>
      <c r="B134" s="28"/>
      <c r="C134" s="28"/>
      <c r="D134" s="585"/>
      <c r="E134" s="585"/>
      <c r="F134" s="585"/>
      <c r="G134" s="585"/>
      <c r="H134" s="585"/>
      <c r="I134" s="585"/>
      <c r="J134" s="31"/>
      <c r="K134" s="26"/>
    </row>
    <row r="135" spans="1:11">
      <c r="A135" s="3"/>
      <c r="B135" s="3"/>
      <c r="C135" s="3"/>
      <c r="D135" s="3"/>
      <c r="E135" s="3"/>
      <c r="F135" s="3"/>
      <c r="G135" s="34"/>
      <c r="H135" s="26"/>
      <c r="I135" s="27"/>
      <c r="J135" s="35"/>
      <c r="K135" s="3"/>
    </row>
    <row r="136" spans="1:11" ht="36">
      <c r="A136" s="36" t="s">
        <v>26</v>
      </c>
      <c r="B136" s="36" t="s">
        <v>9</v>
      </c>
      <c r="C136" s="37" t="s">
        <v>25</v>
      </c>
      <c r="D136" s="37" t="s">
        <v>28</v>
      </c>
      <c r="E136" s="432" t="s">
        <v>260</v>
      </c>
      <c r="F136" s="36" t="s">
        <v>6</v>
      </c>
      <c r="G136" s="38" t="s">
        <v>7</v>
      </c>
      <c r="H136" s="36" t="s">
        <v>8</v>
      </c>
      <c r="I136" s="17" t="s">
        <v>29</v>
      </c>
      <c r="J136" s="17" t="s">
        <v>14</v>
      </c>
      <c r="K136" s="36" t="s">
        <v>188</v>
      </c>
    </row>
    <row r="137" spans="1:11">
      <c r="A137" s="461">
        <v>1</v>
      </c>
      <c r="B137" s="51"/>
      <c r="C137" s="46"/>
      <c r="D137" s="272"/>
      <c r="E137" s="465"/>
      <c r="F137" s="206"/>
      <c r="G137" s="82"/>
      <c r="H137" s="51" t="s">
        <v>313</v>
      </c>
      <c r="I137" s="90"/>
      <c r="J137" s="53">
        <v>0</v>
      </c>
      <c r="K137" s="196"/>
    </row>
    <row r="138" spans="1:11">
      <c r="A138" s="461">
        <v>2</v>
      </c>
      <c r="B138" s="51"/>
      <c r="C138" s="46"/>
      <c r="D138" s="272"/>
      <c r="E138" s="465"/>
      <c r="F138" s="206"/>
      <c r="G138" s="82"/>
      <c r="H138" s="51" t="s">
        <v>313</v>
      </c>
      <c r="I138" s="90"/>
      <c r="J138" s="53">
        <v>0</v>
      </c>
      <c r="K138" s="196"/>
    </row>
    <row r="139" spans="1:11" hidden="1">
      <c r="A139" s="461">
        <v>3</v>
      </c>
      <c r="B139" s="74"/>
      <c r="C139" s="46"/>
      <c r="D139" s="205"/>
      <c r="E139" s="205"/>
      <c r="F139" s="274"/>
      <c r="G139" s="82"/>
      <c r="H139" s="74"/>
      <c r="I139" s="90"/>
      <c r="J139" s="53">
        <v>0</v>
      </c>
      <c r="K139" s="84"/>
    </row>
    <row r="140" spans="1:11" hidden="1">
      <c r="A140" s="461">
        <v>4</v>
      </c>
      <c r="B140" s="74"/>
      <c r="C140" s="46"/>
      <c r="D140" s="207"/>
      <c r="E140" s="207"/>
      <c r="F140" s="206"/>
      <c r="G140" s="82"/>
      <c r="H140" s="74"/>
      <c r="I140" s="90"/>
      <c r="J140" s="53">
        <v>0</v>
      </c>
      <c r="K140" s="84"/>
    </row>
    <row r="141" spans="1:11" hidden="1">
      <c r="A141" s="461">
        <v>5</v>
      </c>
      <c r="B141" s="74"/>
      <c r="C141" s="46"/>
      <c r="D141" s="207"/>
      <c r="E141" s="207"/>
      <c r="F141" s="206"/>
      <c r="G141" s="82"/>
      <c r="H141" s="74"/>
      <c r="I141" s="90"/>
      <c r="J141" s="53">
        <v>0</v>
      </c>
      <c r="K141" s="40"/>
    </row>
    <row r="142" spans="1:11" hidden="1">
      <c r="A142" s="461">
        <v>6</v>
      </c>
      <c r="B142" s="74"/>
      <c r="C142" s="46"/>
      <c r="D142" s="74"/>
      <c r="E142" s="74"/>
      <c r="F142" s="74"/>
      <c r="G142" s="82"/>
      <c r="H142" s="74"/>
      <c r="I142" s="90"/>
      <c r="J142" s="53">
        <v>0</v>
      </c>
      <c r="K142" s="40"/>
    </row>
    <row r="143" spans="1:11" hidden="1">
      <c r="A143" s="461">
        <v>7</v>
      </c>
      <c r="B143" s="74"/>
      <c r="C143" s="46"/>
      <c r="D143" s="74"/>
      <c r="E143" s="74"/>
      <c r="F143" s="74"/>
      <c r="G143" s="82"/>
      <c r="H143" s="74"/>
      <c r="I143" s="90"/>
      <c r="J143" s="53">
        <v>0</v>
      </c>
      <c r="K143" s="40"/>
    </row>
    <row r="144" spans="1:11" hidden="1">
      <c r="A144" s="461">
        <v>8</v>
      </c>
      <c r="B144" s="74"/>
      <c r="C144" s="46"/>
      <c r="D144" s="74"/>
      <c r="E144" s="74"/>
      <c r="F144" s="74"/>
      <c r="G144" s="82"/>
      <c r="H144" s="74"/>
      <c r="I144" s="90"/>
      <c r="J144" s="53">
        <v>0</v>
      </c>
      <c r="K144" s="40"/>
    </row>
    <row r="145" spans="1:11" hidden="1">
      <c r="A145" s="461">
        <v>9</v>
      </c>
      <c r="B145" s="74"/>
      <c r="C145" s="46"/>
      <c r="D145" s="74"/>
      <c r="E145" s="74"/>
      <c r="F145" s="74"/>
      <c r="G145" s="82"/>
      <c r="H145" s="74"/>
      <c r="I145" s="74"/>
      <c r="J145" s="53">
        <v>0</v>
      </c>
      <c r="K145" s="41"/>
    </row>
    <row r="146" spans="1:11" ht="15.75">
      <c r="A146" s="3"/>
      <c r="B146" s="3"/>
      <c r="C146" s="3"/>
      <c r="D146" s="3"/>
      <c r="E146" s="3"/>
      <c r="F146" s="3"/>
      <c r="G146" s="42"/>
      <c r="H146" s="26"/>
      <c r="I146" s="31"/>
      <c r="J146" s="279" t="s">
        <v>11</v>
      </c>
      <c r="K146" s="280"/>
    </row>
    <row r="147" spans="1:11" ht="12.75">
      <c r="A147" s="26"/>
      <c r="B147" s="26"/>
      <c r="C147" s="26"/>
      <c r="D147" s="26"/>
      <c r="E147" s="26"/>
      <c r="F147" s="26"/>
      <c r="G147" s="34"/>
      <c r="H147" s="44"/>
      <c r="I147" s="45"/>
      <c r="J147" s="282"/>
      <c r="K147"/>
    </row>
    <row r="149" spans="1:11">
      <c r="A149" s="3"/>
      <c r="B149" s="28" t="s">
        <v>119</v>
      </c>
      <c r="C149" s="30">
        <v>8</v>
      </c>
      <c r="D149" s="584" t="s">
        <v>436</v>
      </c>
      <c r="E149" s="584"/>
      <c r="F149" s="584"/>
      <c r="G149" s="584"/>
      <c r="H149" s="584"/>
      <c r="I149" s="584"/>
      <c r="J149" s="31"/>
      <c r="K149" s="26"/>
    </row>
    <row r="150" spans="1:11">
      <c r="A150" s="3"/>
      <c r="B150" s="28"/>
      <c r="C150" s="28"/>
      <c r="D150" s="585" t="s">
        <v>579</v>
      </c>
      <c r="E150" s="585"/>
      <c r="F150" s="585"/>
      <c r="G150" s="585"/>
      <c r="H150" s="585"/>
      <c r="I150" s="585"/>
      <c r="J150" s="31"/>
      <c r="K150" s="26"/>
    </row>
    <row r="151" spans="1:11">
      <c r="A151" s="3"/>
      <c r="B151" s="28"/>
      <c r="C151" s="28"/>
      <c r="D151" s="585"/>
      <c r="E151" s="585"/>
      <c r="F151" s="585"/>
      <c r="G151" s="585"/>
      <c r="H151" s="585"/>
      <c r="I151" s="585"/>
      <c r="J151" s="31"/>
      <c r="K151" s="26"/>
    </row>
    <row r="152" spans="1:11">
      <c r="A152" s="3"/>
      <c r="B152" s="3"/>
      <c r="C152" s="3"/>
      <c r="D152" s="3"/>
      <c r="E152" s="3"/>
      <c r="F152" s="3"/>
      <c r="G152" s="34"/>
      <c r="H152" s="26"/>
      <c r="I152" s="27"/>
      <c r="J152" s="35"/>
      <c r="K152" s="3"/>
    </row>
    <row r="153" spans="1:11" ht="36">
      <c r="A153" s="36" t="s">
        <v>26</v>
      </c>
      <c r="B153" s="36" t="s">
        <v>9</v>
      </c>
      <c r="C153" s="37" t="s">
        <v>25</v>
      </c>
      <c r="D153" s="37" t="s">
        <v>28</v>
      </c>
      <c r="E153" s="432" t="s">
        <v>260</v>
      </c>
      <c r="F153" s="36" t="s">
        <v>6</v>
      </c>
      <c r="G153" s="38" t="s">
        <v>7</v>
      </c>
      <c r="H153" s="36" t="s">
        <v>8</v>
      </c>
      <c r="I153" s="17" t="s">
        <v>29</v>
      </c>
      <c r="J153" s="17" t="s">
        <v>14</v>
      </c>
      <c r="K153" s="36" t="s">
        <v>188</v>
      </c>
    </row>
    <row r="154" spans="1:11">
      <c r="A154" s="461">
        <v>1</v>
      </c>
      <c r="B154" s="51"/>
      <c r="C154" s="46"/>
      <c r="D154" s="272"/>
      <c r="E154" s="465"/>
      <c r="F154" s="206"/>
      <c r="G154" s="82"/>
      <c r="H154" s="51" t="s">
        <v>313</v>
      </c>
      <c r="I154" s="90"/>
      <c r="J154" s="53">
        <v>0</v>
      </c>
      <c r="K154" s="196"/>
    </row>
    <row r="155" spans="1:11">
      <c r="A155" s="461">
        <v>2</v>
      </c>
      <c r="B155" s="51"/>
      <c r="C155" s="46"/>
      <c r="D155" s="272"/>
      <c r="E155" s="465"/>
      <c r="F155" s="206"/>
      <c r="G155" s="82"/>
      <c r="H155" s="51" t="s">
        <v>313</v>
      </c>
      <c r="I155" s="90"/>
      <c r="J155" s="53">
        <v>0</v>
      </c>
      <c r="K155" s="196"/>
    </row>
    <row r="156" spans="1:11" hidden="1">
      <c r="A156" s="461">
        <v>3</v>
      </c>
      <c r="B156" s="74"/>
      <c r="C156" s="46"/>
      <c r="D156" s="205"/>
      <c r="E156" s="205"/>
      <c r="F156" s="274"/>
      <c r="G156" s="82"/>
      <c r="H156" s="74"/>
      <c r="I156" s="90"/>
      <c r="J156" s="53">
        <v>0</v>
      </c>
      <c r="K156" s="84"/>
    </row>
    <row r="157" spans="1:11" hidden="1">
      <c r="A157" s="461">
        <v>4</v>
      </c>
      <c r="B157" s="74"/>
      <c r="C157" s="46"/>
      <c r="D157" s="207"/>
      <c r="E157" s="207"/>
      <c r="F157" s="206"/>
      <c r="G157" s="82"/>
      <c r="H157" s="74"/>
      <c r="I157" s="90"/>
      <c r="J157" s="53">
        <v>0</v>
      </c>
      <c r="K157" s="84"/>
    </row>
    <row r="158" spans="1:11" hidden="1">
      <c r="A158" s="461">
        <v>5</v>
      </c>
      <c r="B158" s="74"/>
      <c r="C158" s="46"/>
      <c r="D158" s="207"/>
      <c r="E158" s="207"/>
      <c r="F158" s="206"/>
      <c r="G158" s="82"/>
      <c r="H158" s="74"/>
      <c r="I158" s="90"/>
      <c r="J158" s="53">
        <v>0</v>
      </c>
      <c r="K158" s="40"/>
    </row>
    <row r="159" spans="1:11" hidden="1">
      <c r="A159" s="461">
        <v>6</v>
      </c>
      <c r="B159" s="74"/>
      <c r="C159" s="46"/>
      <c r="D159" s="74"/>
      <c r="E159" s="74"/>
      <c r="F159" s="74"/>
      <c r="G159" s="82"/>
      <c r="H159" s="74"/>
      <c r="I159" s="90"/>
      <c r="J159" s="53">
        <v>0</v>
      </c>
      <c r="K159" s="40"/>
    </row>
    <row r="160" spans="1:11" hidden="1">
      <c r="A160" s="461">
        <v>7</v>
      </c>
      <c r="B160" s="74"/>
      <c r="C160" s="46"/>
      <c r="D160" s="74"/>
      <c r="E160" s="74"/>
      <c r="F160" s="74"/>
      <c r="G160" s="82"/>
      <c r="H160" s="74"/>
      <c r="I160" s="90"/>
      <c r="J160" s="53">
        <v>0</v>
      </c>
      <c r="K160" s="40"/>
    </row>
    <row r="161" spans="1:11" hidden="1">
      <c r="A161" s="461">
        <v>8</v>
      </c>
      <c r="B161" s="74"/>
      <c r="C161" s="46"/>
      <c r="D161" s="74"/>
      <c r="E161" s="74"/>
      <c r="F161" s="74"/>
      <c r="G161" s="82"/>
      <c r="H161" s="74"/>
      <c r="I161" s="90"/>
      <c r="J161" s="53">
        <v>0</v>
      </c>
      <c r="K161" s="40"/>
    </row>
    <row r="162" spans="1:11" hidden="1">
      <c r="A162" s="461">
        <v>9</v>
      </c>
      <c r="B162" s="74"/>
      <c r="C162" s="46"/>
      <c r="D162" s="74"/>
      <c r="E162" s="74"/>
      <c r="F162" s="74"/>
      <c r="G162" s="82"/>
      <c r="H162" s="74"/>
      <c r="I162" s="74"/>
      <c r="J162" s="53">
        <v>0</v>
      </c>
      <c r="K162" s="41"/>
    </row>
    <row r="163" spans="1:11" ht="15.75">
      <c r="A163" s="3"/>
      <c r="B163" s="3"/>
      <c r="C163" s="3"/>
      <c r="D163" s="3"/>
      <c r="E163" s="3"/>
      <c r="F163" s="3"/>
      <c r="G163" s="42"/>
      <c r="H163" s="26"/>
      <c r="I163" s="31"/>
      <c r="J163" s="279" t="s">
        <v>11</v>
      </c>
      <c r="K163" s="555"/>
    </row>
    <row r="164" spans="1:11" ht="12.75">
      <c r="A164" s="26"/>
      <c r="B164" s="26"/>
      <c r="C164" s="26"/>
      <c r="D164" s="26"/>
      <c r="E164" s="26"/>
      <c r="F164" s="26"/>
      <c r="G164" s="34"/>
      <c r="H164" s="44"/>
      <c r="I164" s="45"/>
      <c r="J164" s="282"/>
      <c r="K164"/>
    </row>
    <row r="166" spans="1:11">
      <c r="A166" s="3"/>
      <c r="B166" s="28" t="s">
        <v>119</v>
      </c>
      <c r="C166" s="30">
        <v>9</v>
      </c>
      <c r="D166" s="584" t="s">
        <v>492</v>
      </c>
      <c r="E166" s="584"/>
      <c r="F166" s="584"/>
      <c r="G166" s="584"/>
      <c r="H166" s="584"/>
      <c r="I166" s="584"/>
      <c r="J166" s="31"/>
      <c r="K166" s="26"/>
    </row>
    <row r="167" spans="1:11">
      <c r="A167" s="3"/>
      <c r="B167" s="28"/>
      <c r="C167" s="28"/>
      <c r="D167" s="585" t="s">
        <v>580</v>
      </c>
      <c r="E167" s="585"/>
      <c r="F167" s="585"/>
      <c r="G167" s="585"/>
      <c r="H167" s="585"/>
      <c r="I167" s="585"/>
      <c r="J167" s="31"/>
      <c r="K167" s="26"/>
    </row>
    <row r="168" spans="1:11">
      <c r="A168" s="3"/>
      <c r="B168" s="28"/>
      <c r="C168" s="28"/>
      <c r="D168" s="585"/>
      <c r="E168" s="585"/>
      <c r="F168" s="585"/>
      <c r="G168" s="585"/>
      <c r="H168" s="585"/>
      <c r="I168" s="585"/>
      <c r="J168" s="31"/>
      <c r="K168" s="26"/>
    </row>
    <row r="169" spans="1:11">
      <c r="A169" s="3"/>
      <c r="B169" s="3"/>
      <c r="C169" s="3"/>
      <c r="D169" s="3"/>
      <c r="E169" s="3"/>
      <c r="F169" s="3"/>
      <c r="G169" s="34"/>
      <c r="H169" s="26"/>
      <c r="I169" s="27"/>
      <c r="J169" s="35"/>
      <c r="K169" s="3"/>
    </row>
    <row r="170" spans="1:11" ht="36">
      <c r="A170" s="36" t="s">
        <v>26</v>
      </c>
      <c r="B170" s="36" t="s">
        <v>9</v>
      </c>
      <c r="C170" s="37" t="s">
        <v>25</v>
      </c>
      <c r="D170" s="37" t="s">
        <v>28</v>
      </c>
      <c r="E170" s="432" t="s">
        <v>260</v>
      </c>
      <c r="F170" s="36" t="s">
        <v>6</v>
      </c>
      <c r="G170" s="38" t="s">
        <v>7</v>
      </c>
      <c r="H170" s="36" t="s">
        <v>8</v>
      </c>
      <c r="I170" s="17" t="s">
        <v>29</v>
      </c>
      <c r="J170" s="17" t="s">
        <v>14</v>
      </c>
      <c r="K170" s="36" t="s">
        <v>188</v>
      </c>
    </row>
    <row r="171" spans="1:11">
      <c r="A171" s="461">
        <v>1</v>
      </c>
      <c r="B171" s="51"/>
      <c r="C171" s="46"/>
      <c r="D171" s="272"/>
      <c r="E171" s="465"/>
      <c r="F171" s="206"/>
      <c r="G171" s="82"/>
      <c r="H171" s="51" t="s">
        <v>313</v>
      </c>
      <c r="I171" s="90"/>
      <c r="J171" s="53">
        <v>0</v>
      </c>
      <c r="K171" s="196"/>
    </row>
    <row r="172" spans="1:11">
      <c r="A172" s="461">
        <v>2</v>
      </c>
      <c r="B172" s="51"/>
      <c r="C172" s="46"/>
      <c r="D172" s="272"/>
      <c r="E172" s="465"/>
      <c r="F172" s="206"/>
      <c r="G172" s="82"/>
      <c r="H172" s="51" t="s">
        <v>313</v>
      </c>
      <c r="I172" s="90"/>
      <c r="J172" s="53">
        <v>0</v>
      </c>
      <c r="K172" s="196"/>
    </row>
    <row r="173" spans="1:11" hidden="1">
      <c r="A173" s="461">
        <v>3</v>
      </c>
      <c r="B173" s="74"/>
      <c r="C173" s="46"/>
      <c r="D173" s="205"/>
      <c r="E173" s="205"/>
      <c r="F173" s="274"/>
      <c r="G173" s="82"/>
      <c r="H173" s="74"/>
      <c r="I173" s="90"/>
      <c r="J173" s="53">
        <v>0</v>
      </c>
      <c r="K173" s="84"/>
    </row>
    <row r="174" spans="1:11" hidden="1">
      <c r="A174" s="461">
        <v>4</v>
      </c>
      <c r="B174" s="74"/>
      <c r="C174" s="46"/>
      <c r="D174" s="207"/>
      <c r="E174" s="207"/>
      <c r="F174" s="206"/>
      <c r="G174" s="82"/>
      <c r="H174" s="74"/>
      <c r="I174" s="90"/>
      <c r="J174" s="53">
        <v>0</v>
      </c>
      <c r="K174" s="84"/>
    </row>
    <row r="175" spans="1:11" hidden="1">
      <c r="A175" s="461">
        <v>5</v>
      </c>
      <c r="B175" s="74"/>
      <c r="C175" s="46"/>
      <c r="D175" s="207"/>
      <c r="E175" s="207"/>
      <c r="F175" s="206"/>
      <c r="G175" s="82"/>
      <c r="H175" s="74"/>
      <c r="I175" s="90"/>
      <c r="J175" s="53">
        <v>0</v>
      </c>
      <c r="K175" s="40"/>
    </row>
    <row r="176" spans="1:11" hidden="1">
      <c r="A176" s="461">
        <v>6</v>
      </c>
      <c r="B176" s="74"/>
      <c r="C176" s="46"/>
      <c r="D176" s="74"/>
      <c r="E176" s="74"/>
      <c r="F176" s="74"/>
      <c r="G176" s="82"/>
      <c r="H176" s="74"/>
      <c r="I176" s="90"/>
      <c r="J176" s="53">
        <v>0</v>
      </c>
      <c r="K176" s="40"/>
    </row>
    <row r="177" spans="1:11" hidden="1">
      <c r="A177" s="461">
        <v>7</v>
      </c>
      <c r="B177" s="74"/>
      <c r="C177" s="46"/>
      <c r="D177" s="74"/>
      <c r="E177" s="74"/>
      <c r="F177" s="74"/>
      <c r="G177" s="82"/>
      <c r="H177" s="74"/>
      <c r="I177" s="90"/>
      <c r="J177" s="53">
        <v>0</v>
      </c>
      <c r="K177" s="40"/>
    </row>
    <row r="178" spans="1:11" hidden="1">
      <c r="A178" s="461">
        <v>8</v>
      </c>
      <c r="B178" s="74"/>
      <c r="C178" s="46"/>
      <c r="D178" s="74"/>
      <c r="E178" s="74"/>
      <c r="F178" s="74"/>
      <c r="G178" s="82"/>
      <c r="H178" s="74"/>
      <c r="I178" s="90"/>
      <c r="J178" s="53">
        <v>0</v>
      </c>
      <c r="K178" s="40"/>
    </row>
    <row r="179" spans="1:11" hidden="1">
      <c r="A179" s="461">
        <v>9</v>
      </c>
      <c r="B179" s="74"/>
      <c r="C179" s="46"/>
      <c r="D179" s="74"/>
      <c r="E179" s="74"/>
      <c r="F179" s="74"/>
      <c r="G179" s="82"/>
      <c r="H179" s="74"/>
      <c r="I179" s="74"/>
      <c r="J179" s="53">
        <v>0</v>
      </c>
      <c r="K179" s="41"/>
    </row>
    <row r="180" spans="1:11" ht="15.75">
      <c r="A180" s="3"/>
      <c r="B180" s="3"/>
      <c r="C180" s="3"/>
      <c r="D180" s="3"/>
      <c r="E180" s="3"/>
      <c r="F180" s="3"/>
      <c r="G180" s="42"/>
      <c r="H180" s="26"/>
      <c r="I180" s="31"/>
      <c r="J180" s="279" t="s">
        <v>11</v>
      </c>
      <c r="K180" s="280"/>
    </row>
    <row r="181" spans="1:11" ht="12.75">
      <c r="A181" s="26"/>
      <c r="B181" s="26"/>
      <c r="C181" s="26"/>
      <c r="D181" s="26"/>
      <c r="E181" s="26"/>
      <c r="F181" s="26"/>
      <c r="G181" s="34"/>
      <c r="H181" s="44"/>
      <c r="I181" s="45"/>
      <c r="J181" s="282"/>
      <c r="K181"/>
    </row>
    <row r="183" spans="1:11">
      <c r="A183" s="3"/>
      <c r="B183" s="28" t="s">
        <v>119</v>
      </c>
      <c r="C183" s="30">
        <v>10</v>
      </c>
      <c r="D183" s="584" t="s">
        <v>459</v>
      </c>
      <c r="E183" s="584"/>
      <c r="F183" s="584"/>
      <c r="G183" s="584"/>
      <c r="H183" s="584"/>
      <c r="I183" s="584"/>
      <c r="J183" s="31"/>
      <c r="K183" s="26"/>
    </row>
    <row r="184" spans="1:11">
      <c r="A184" s="3"/>
      <c r="B184" s="28"/>
      <c r="C184" s="28"/>
      <c r="D184" s="585" t="s">
        <v>581</v>
      </c>
      <c r="E184" s="585"/>
      <c r="F184" s="585"/>
      <c r="G184" s="585"/>
      <c r="H184" s="585"/>
      <c r="I184" s="585"/>
      <c r="J184" s="31"/>
      <c r="K184" s="26"/>
    </row>
    <row r="185" spans="1:11">
      <c r="A185" s="3"/>
      <c r="B185" s="28"/>
      <c r="C185" s="28"/>
      <c r="D185" s="585"/>
      <c r="E185" s="585"/>
      <c r="F185" s="585"/>
      <c r="G185" s="585"/>
      <c r="H185" s="585"/>
      <c r="I185" s="585"/>
      <c r="J185" s="31"/>
      <c r="K185" s="26"/>
    </row>
    <row r="186" spans="1:11">
      <c r="A186" s="3"/>
      <c r="B186" s="3"/>
      <c r="C186" s="3"/>
      <c r="D186" s="3"/>
      <c r="E186" s="3"/>
      <c r="F186" s="3"/>
      <c r="G186" s="34"/>
      <c r="H186" s="26"/>
      <c r="I186" s="27"/>
      <c r="J186" s="35"/>
      <c r="K186" s="3"/>
    </row>
    <row r="187" spans="1:11" ht="36">
      <c r="A187" s="36" t="s">
        <v>26</v>
      </c>
      <c r="B187" s="36" t="s">
        <v>9</v>
      </c>
      <c r="C187" s="37" t="s">
        <v>25</v>
      </c>
      <c r="D187" s="37" t="s">
        <v>28</v>
      </c>
      <c r="E187" s="432" t="s">
        <v>260</v>
      </c>
      <c r="F187" s="36" t="s">
        <v>6</v>
      </c>
      <c r="G187" s="38" t="s">
        <v>7</v>
      </c>
      <c r="H187" s="36" t="s">
        <v>8</v>
      </c>
      <c r="I187" s="17" t="s">
        <v>29</v>
      </c>
      <c r="J187" s="17" t="s">
        <v>14</v>
      </c>
      <c r="K187" s="36" t="s">
        <v>188</v>
      </c>
    </row>
    <row r="188" spans="1:11" ht="72">
      <c r="A188" s="461">
        <v>1</v>
      </c>
      <c r="B188" s="51" t="s">
        <v>351</v>
      </c>
      <c r="C188" s="46" t="s">
        <v>459</v>
      </c>
      <c r="D188" s="272">
        <v>1</v>
      </c>
      <c r="E188" s="465">
        <v>31</v>
      </c>
      <c r="F188" s="206" t="s">
        <v>465</v>
      </c>
      <c r="G188" s="82">
        <v>41289</v>
      </c>
      <c r="H188" s="51" t="s">
        <v>313</v>
      </c>
      <c r="I188" s="90">
        <v>723792440</v>
      </c>
      <c r="J188" s="53">
        <v>1227.8073621713315</v>
      </c>
      <c r="K188" s="196"/>
    </row>
    <row r="189" spans="1:11" ht="120">
      <c r="A189" s="461">
        <v>2</v>
      </c>
      <c r="B189" s="51" t="s">
        <v>467</v>
      </c>
      <c r="C189" s="46" t="s">
        <v>459</v>
      </c>
      <c r="D189" s="272">
        <v>1</v>
      </c>
      <c r="E189" s="465">
        <v>57</v>
      </c>
      <c r="F189" s="206" t="s">
        <v>466</v>
      </c>
      <c r="G189" s="82">
        <v>40855</v>
      </c>
      <c r="H189" s="51" t="s">
        <v>313</v>
      </c>
      <c r="I189" s="90">
        <v>432805701</v>
      </c>
      <c r="J189" s="53">
        <v>808.07636482449584</v>
      </c>
      <c r="K189" s="196"/>
    </row>
    <row r="190" spans="1:11" hidden="1">
      <c r="A190" s="461">
        <v>3</v>
      </c>
      <c r="B190" s="74"/>
      <c r="C190" s="46"/>
      <c r="D190" s="205"/>
      <c r="E190" s="205"/>
      <c r="F190" s="274"/>
      <c r="G190" s="82"/>
      <c r="H190" s="74"/>
      <c r="I190" s="90"/>
      <c r="J190" s="53">
        <v>0</v>
      </c>
      <c r="K190" s="84"/>
    </row>
    <row r="191" spans="1:11" hidden="1">
      <c r="A191" s="461">
        <v>4</v>
      </c>
      <c r="B191" s="74"/>
      <c r="C191" s="46"/>
      <c r="D191" s="207"/>
      <c r="E191" s="207"/>
      <c r="F191" s="206"/>
      <c r="G191" s="82"/>
      <c r="H191" s="74"/>
      <c r="I191" s="90"/>
      <c r="J191" s="53">
        <v>0</v>
      </c>
      <c r="K191" s="84"/>
    </row>
    <row r="192" spans="1:11" hidden="1">
      <c r="A192" s="461">
        <v>5</v>
      </c>
      <c r="B192" s="74"/>
      <c r="C192" s="46"/>
      <c r="D192" s="207"/>
      <c r="E192" s="207"/>
      <c r="F192" s="206"/>
      <c r="G192" s="82"/>
      <c r="H192" s="74"/>
      <c r="I192" s="90"/>
      <c r="J192" s="53">
        <v>0</v>
      </c>
      <c r="K192" s="40"/>
    </row>
    <row r="193" spans="1:11" hidden="1">
      <c r="A193" s="461">
        <v>6</v>
      </c>
      <c r="B193" s="74"/>
      <c r="C193" s="46"/>
      <c r="D193" s="74"/>
      <c r="E193" s="74"/>
      <c r="F193" s="74"/>
      <c r="G193" s="82"/>
      <c r="H193" s="74"/>
      <c r="I193" s="90"/>
      <c r="J193" s="53">
        <v>0</v>
      </c>
      <c r="K193" s="40"/>
    </row>
    <row r="194" spans="1:11" hidden="1">
      <c r="A194" s="461">
        <v>7</v>
      </c>
      <c r="B194" s="74"/>
      <c r="C194" s="46"/>
      <c r="D194" s="74"/>
      <c r="E194" s="74"/>
      <c r="F194" s="74"/>
      <c r="G194" s="82"/>
      <c r="H194" s="74"/>
      <c r="I194" s="90"/>
      <c r="J194" s="53">
        <v>0</v>
      </c>
      <c r="K194" s="40"/>
    </row>
    <row r="195" spans="1:11" hidden="1">
      <c r="A195" s="461">
        <v>8</v>
      </c>
      <c r="B195" s="74"/>
      <c r="C195" s="46"/>
      <c r="D195" s="74"/>
      <c r="E195" s="74"/>
      <c r="F195" s="74"/>
      <c r="G195" s="82"/>
      <c r="H195" s="74"/>
      <c r="I195" s="90"/>
      <c r="J195" s="53">
        <v>0</v>
      </c>
      <c r="K195" s="40"/>
    </row>
    <row r="196" spans="1:11" hidden="1">
      <c r="A196" s="461">
        <v>9</v>
      </c>
      <c r="B196" s="74"/>
      <c r="C196" s="46"/>
      <c r="D196" s="74"/>
      <c r="E196" s="74"/>
      <c r="F196" s="74"/>
      <c r="G196" s="82"/>
      <c r="H196" s="74"/>
      <c r="I196" s="74"/>
      <c r="J196" s="53">
        <v>0</v>
      </c>
      <c r="K196" s="41"/>
    </row>
    <row r="197" spans="1:11" ht="15.75">
      <c r="A197" s="3"/>
      <c r="B197" s="3"/>
      <c r="C197" s="3"/>
      <c r="D197" s="3"/>
      <c r="E197" s="3"/>
      <c r="F197" s="3"/>
      <c r="G197" s="42"/>
      <c r="H197" s="26"/>
      <c r="I197" s="31"/>
      <c r="J197" s="279" t="s">
        <v>11</v>
      </c>
      <c r="K197" s="280">
        <v>50</v>
      </c>
    </row>
    <row r="198" spans="1:11" ht="12.75">
      <c r="A198" s="26"/>
      <c r="B198" s="26"/>
      <c r="C198" s="26"/>
      <c r="D198" s="26"/>
      <c r="E198" s="26"/>
      <c r="F198" s="26"/>
      <c r="G198" s="34"/>
      <c r="H198" s="44"/>
      <c r="I198" s="45"/>
      <c r="J198" s="282"/>
      <c r="K198"/>
    </row>
  </sheetData>
  <sheetProtection algorithmName="SHA-512" hashValue="j4vLn5vLOES91pSHKh1HeKIXHtd3El/BpRKzUty/hAlzCgg4QzwPNC9Zcgb7/6i7MpFjwwDMIinSFpDm2kBQ2w==" saltValue="QJ3Us5Jt2ihTnaYz5aHn9Q==" spinCount="100000" sheet="1" objects="1" scenarios="1" selectLockedCells="1" selectUnlockedCells="1"/>
  <mergeCells count="28">
    <mergeCell ref="A7:F7"/>
    <mergeCell ref="A8:F8"/>
    <mergeCell ref="D64:I64"/>
    <mergeCell ref="D65:I66"/>
    <mergeCell ref="D41:I41"/>
    <mergeCell ref="D42:I43"/>
    <mergeCell ref="D17:I17"/>
    <mergeCell ref="A1:K1"/>
    <mergeCell ref="A2:K2"/>
    <mergeCell ref="A3:K3"/>
    <mergeCell ref="A5:K5"/>
    <mergeCell ref="A6:K6"/>
    <mergeCell ref="D184:I185"/>
    <mergeCell ref="D18:I19"/>
    <mergeCell ref="B9:K9"/>
    <mergeCell ref="D166:I166"/>
    <mergeCell ref="D167:I168"/>
    <mergeCell ref="D183:I183"/>
    <mergeCell ref="D98:I98"/>
    <mergeCell ref="D99:I100"/>
    <mergeCell ref="D81:I81"/>
    <mergeCell ref="D82:I83"/>
    <mergeCell ref="D132:I132"/>
    <mergeCell ref="D133:I134"/>
    <mergeCell ref="D149:I149"/>
    <mergeCell ref="D150:I151"/>
    <mergeCell ref="D115:I115"/>
    <mergeCell ref="D116:I117"/>
  </mergeCells>
  <conditionalFormatting sqref="J57:J61 J34:J38">
    <cfRule type="cellIs" dxfId="446" priority="60" operator="equal">
      <formula>"NO CUMPLE"</formula>
    </cfRule>
  </conditionalFormatting>
  <conditionalFormatting sqref="J1:J5 J10:J14 J16:J31 J33:J54 J56:J77 J79 J97 J114 J131 J148 J165 J182 J199:J1048576">
    <cfRule type="containsText" dxfId="445" priority="59" operator="containsText" text="FUERA DE TIEMPO">
      <formula>NOT(ISERROR(SEARCH("FUERA DE TIEMPO",J1)))</formula>
    </cfRule>
  </conditionalFormatting>
  <conditionalFormatting sqref="J22:J31">
    <cfRule type="cellIs" dxfId="444" priority="55" operator="greaterThanOrEqual">
      <formula>$G$12</formula>
    </cfRule>
  </conditionalFormatting>
  <conditionalFormatting sqref="G22:G31 G49 G51:G54 G72:G77">
    <cfRule type="cellIs" dxfId="443" priority="54" operator="greaterThanOrEqual">
      <formula>$G$13</formula>
    </cfRule>
  </conditionalFormatting>
  <conditionalFormatting sqref="J46:J54">
    <cfRule type="cellIs" dxfId="442" priority="53" operator="greaterThanOrEqual">
      <formula>$G$12</formula>
    </cfRule>
  </conditionalFormatting>
  <conditionalFormatting sqref="G46:G47">
    <cfRule type="cellIs" dxfId="441" priority="52" operator="greaterThanOrEqual">
      <formula>$G$13</formula>
    </cfRule>
  </conditionalFormatting>
  <conditionalFormatting sqref="J69:J77">
    <cfRule type="cellIs" dxfId="440" priority="51" operator="greaterThanOrEqual">
      <formula>$G$12</formula>
    </cfRule>
  </conditionalFormatting>
  <conditionalFormatting sqref="G69:G70">
    <cfRule type="cellIs" dxfId="439" priority="50" operator="greaterThanOrEqual">
      <formula>$G$13</formula>
    </cfRule>
  </conditionalFormatting>
  <conditionalFormatting sqref="J15:K15">
    <cfRule type="containsText" dxfId="438" priority="45" operator="containsText" text="FUERA DE TIEMPO">
      <formula>NOT(ISERROR(SEARCH("FUERA DE TIEMPO",J15)))</formula>
    </cfRule>
  </conditionalFormatting>
  <conditionalFormatting sqref="K13:K14">
    <cfRule type="containsText" dxfId="437" priority="44" operator="containsText" text="FUERA DE TIEMPO">
      <formula>NOT(ISERROR(SEARCH("FUERA DE TIEMPO",K13)))</formula>
    </cfRule>
  </conditionalFormatting>
  <conditionalFormatting sqref="F15:G15">
    <cfRule type="containsText" dxfId="436" priority="43" operator="containsText" text="FUERA DE TIEMPO">
      <formula>NOT(ISERROR(SEARCH("FUERA DE TIEMPO",F15)))</formula>
    </cfRule>
  </conditionalFormatting>
  <conditionalFormatting sqref="G48">
    <cfRule type="cellIs" dxfId="435" priority="39" operator="greaterThanOrEqual">
      <formula>$G$13</formula>
    </cfRule>
  </conditionalFormatting>
  <conditionalFormatting sqref="G50">
    <cfRule type="cellIs" dxfId="434" priority="38" operator="greaterThanOrEqual">
      <formula>$G$13</formula>
    </cfRule>
  </conditionalFormatting>
  <conditionalFormatting sqref="G71">
    <cfRule type="cellIs" dxfId="433" priority="37" operator="greaterThanOrEqual">
      <formula>$G$13</formula>
    </cfRule>
  </conditionalFormatting>
  <conditionalFormatting sqref="J81:J94 J96">
    <cfRule type="containsText" dxfId="432" priority="35" operator="containsText" text="FUERA DE TIEMPO">
      <formula>NOT(ISERROR(SEARCH("FUERA DE TIEMPO",J81)))</formula>
    </cfRule>
  </conditionalFormatting>
  <conditionalFormatting sqref="G89:G94">
    <cfRule type="cellIs" dxfId="431" priority="34" operator="greaterThanOrEqual">
      <formula>$G$13</formula>
    </cfRule>
  </conditionalFormatting>
  <conditionalFormatting sqref="J86:J94">
    <cfRule type="cellIs" dxfId="430" priority="33" operator="greaterThanOrEqual">
      <formula>$G$12</formula>
    </cfRule>
  </conditionalFormatting>
  <conditionalFormatting sqref="G86:G87">
    <cfRule type="cellIs" dxfId="429" priority="32" operator="greaterThanOrEqual">
      <formula>$G$13</formula>
    </cfRule>
  </conditionalFormatting>
  <conditionalFormatting sqref="G88">
    <cfRule type="cellIs" dxfId="428" priority="31" operator="greaterThanOrEqual">
      <formula>$G$13</formula>
    </cfRule>
  </conditionalFormatting>
  <conditionalFormatting sqref="J98:J111 J113">
    <cfRule type="containsText" dxfId="427" priority="30" operator="containsText" text="FUERA DE TIEMPO">
      <formula>NOT(ISERROR(SEARCH("FUERA DE TIEMPO",J98)))</formula>
    </cfRule>
  </conditionalFormatting>
  <conditionalFormatting sqref="G106:G111">
    <cfRule type="cellIs" dxfId="426" priority="29" operator="greaterThanOrEqual">
      <formula>$G$13</formula>
    </cfRule>
  </conditionalFormatting>
  <conditionalFormatting sqref="J103:J111">
    <cfRule type="cellIs" dxfId="425" priority="28" operator="greaterThanOrEqual">
      <formula>$G$12</formula>
    </cfRule>
  </conditionalFormatting>
  <conditionalFormatting sqref="G103:G104">
    <cfRule type="cellIs" dxfId="424" priority="27" operator="greaterThanOrEqual">
      <formula>$G$13</formula>
    </cfRule>
  </conditionalFormatting>
  <conditionalFormatting sqref="G105">
    <cfRule type="cellIs" dxfId="423" priority="26" operator="greaterThanOrEqual">
      <formula>$G$13</formula>
    </cfRule>
  </conditionalFormatting>
  <conditionalFormatting sqref="J115:J128 J130">
    <cfRule type="containsText" dxfId="422" priority="25" operator="containsText" text="FUERA DE TIEMPO">
      <formula>NOT(ISERROR(SEARCH("FUERA DE TIEMPO",J115)))</formula>
    </cfRule>
  </conditionalFormatting>
  <conditionalFormatting sqref="G123:G128">
    <cfRule type="cellIs" dxfId="421" priority="24" operator="greaterThanOrEqual">
      <formula>$G$13</formula>
    </cfRule>
  </conditionalFormatting>
  <conditionalFormatting sqref="J120:J128">
    <cfRule type="cellIs" dxfId="420" priority="23" operator="greaterThanOrEqual">
      <formula>$G$12</formula>
    </cfRule>
  </conditionalFormatting>
  <conditionalFormatting sqref="G120:G121">
    <cfRule type="cellIs" dxfId="419" priority="22" operator="greaterThanOrEqual">
      <formula>$G$13</formula>
    </cfRule>
  </conditionalFormatting>
  <conditionalFormatting sqref="G122">
    <cfRule type="cellIs" dxfId="418" priority="21" operator="greaterThanOrEqual">
      <formula>$G$13</formula>
    </cfRule>
  </conditionalFormatting>
  <conditionalFormatting sqref="J132:J145 J147">
    <cfRule type="containsText" dxfId="417" priority="20" operator="containsText" text="FUERA DE TIEMPO">
      <formula>NOT(ISERROR(SEARCH("FUERA DE TIEMPO",J132)))</formula>
    </cfRule>
  </conditionalFormatting>
  <conditionalFormatting sqref="G140:G145">
    <cfRule type="cellIs" dxfId="416" priority="19" operator="greaterThanOrEqual">
      <formula>$G$13</formula>
    </cfRule>
  </conditionalFormatting>
  <conditionalFormatting sqref="J137:J145">
    <cfRule type="cellIs" dxfId="415" priority="18" operator="greaterThanOrEqual">
      <formula>$G$12</formula>
    </cfRule>
  </conditionalFormatting>
  <conditionalFormatting sqref="G137:G138">
    <cfRule type="cellIs" dxfId="414" priority="17" operator="greaterThanOrEqual">
      <formula>$G$13</formula>
    </cfRule>
  </conditionalFormatting>
  <conditionalFormatting sqref="G139">
    <cfRule type="cellIs" dxfId="413" priority="16" operator="greaterThanOrEqual">
      <formula>$G$13</formula>
    </cfRule>
  </conditionalFormatting>
  <conditionalFormatting sqref="J149:J162 J164">
    <cfRule type="containsText" dxfId="412" priority="15" operator="containsText" text="FUERA DE TIEMPO">
      <formula>NOT(ISERROR(SEARCH("FUERA DE TIEMPO",J149)))</formula>
    </cfRule>
  </conditionalFormatting>
  <conditionalFormatting sqref="G157:G162">
    <cfRule type="cellIs" dxfId="411" priority="14" operator="greaterThanOrEqual">
      <formula>$G$13</formula>
    </cfRule>
  </conditionalFormatting>
  <conditionalFormatting sqref="J154:J162">
    <cfRule type="cellIs" dxfId="410" priority="13" operator="greaterThanOrEqual">
      <formula>$G$12</formula>
    </cfRule>
  </conditionalFormatting>
  <conditionalFormatting sqref="G154:G155">
    <cfRule type="cellIs" dxfId="409" priority="12" operator="greaterThanOrEqual">
      <formula>$G$13</formula>
    </cfRule>
  </conditionalFormatting>
  <conditionalFormatting sqref="G156">
    <cfRule type="cellIs" dxfId="408" priority="11" operator="greaterThanOrEqual">
      <formula>$G$13</formula>
    </cfRule>
  </conditionalFormatting>
  <conditionalFormatting sqref="J166:J179 J181">
    <cfRule type="containsText" dxfId="407" priority="10" operator="containsText" text="FUERA DE TIEMPO">
      <formula>NOT(ISERROR(SEARCH("FUERA DE TIEMPO",J166)))</formula>
    </cfRule>
  </conditionalFormatting>
  <conditionalFormatting sqref="G174:G179">
    <cfRule type="cellIs" dxfId="406" priority="9" operator="greaterThanOrEqual">
      <formula>$G$13</formula>
    </cfRule>
  </conditionalFormatting>
  <conditionalFormatting sqref="J171:J179">
    <cfRule type="cellIs" dxfId="405" priority="8" operator="greaterThanOrEqual">
      <formula>$G$12</formula>
    </cfRule>
  </conditionalFormatting>
  <conditionalFormatting sqref="G171:G172">
    <cfRule type="cellIs" dxfId="404" priority="7" operator="greaterThanOrEqual">
      <formula>$G$13</formula>
    </cfRule>
  </conditionalFormatting>
  <conditionalFormatting sqref="G173">
    <cfRule type="cellIs" dxfId="403" priority="6" operator="greaterThanOrEqual">
      <formula>$G$13</formula>
    </cfRule>
  </conditionalFormatting>
  <conditionalFormatting sqref="J183:J196 J198">
    <cfRule type="containsText" dxfId="402" priority="5" operator="containsText" text="FUERA DE TIEMPO">
      <formula>NOT(ISERROR(SEARCH("FUERA DE TIEMPO",J183)))</formula>
    </cfRule>
  </conditionalFormatting>
  <conditionalFormatting sqref="G191:G196">
    <cfRule type="cellIs" dxfId="401" priority="4" operator="greaterThanOrEqual">
      <formula>$G$13</formula>
    </cfRule>
  </conditionalFormatting>
  <conditionalFormatting sqref="J188:J196">
    <cfRule type="cellIs" dxfId="400" priority="3" operator="greaterThanOrEqual">
      <formula>$G$12</formula>
    </cfRule>
  </conditionalFormatting>
  <conditionalFormatting sqref="G188:G189">
    <cfRule type="cellIs" dxfId="399" priority="2" operator="greaterThanOrEqual">
      <formula>$G$13</formula>
    </cfRule>
  </conditionalFormatting>
  <conditionalFormatting sqref="G190">
    <cfRule type="cellIs" dxfId="398" priority="1" operator="greaterThanOrEqual">
      <formula>$G$13</formula>
    </cfRule>
  </conditionalFormatting>
  <printOptions horizontalCentered="1"/>
  <pageMargins left="0.39370078740157483" right="0.39370078740157483" top="0.39370078740157483" bottom="0.59055118110236227" header="0.19685039370078741" footer="0.39370078740157483"/>
  <pageSetup scale="60" orientation="landscape" r:id="rId1"/>
  <headerFooter alignWithMargins="0">
    <oddHeader>&amp;C&amp;"Verdana,Normal"&amp;8&amp;P de &amp;N</oddHeader>
    <oddFooter>&amp;L&amp;"Verdana,Normal"&amp;8Ing. Angélica González&amp;C&amp;F&amp;R&amp;A</oddFooter>
  </headerFooter>
  <rowBreaks count="2" manualBreakCount="2">
    <brk id="80" max="10" man="1"/>
    <brk id="182" max="10" man="1"/>
  </rowBreak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500-000000000000}">
          <x14:formula1>
            <xm:f>'Exp. oferente'!$G$34:$G$38</xm:f>
          </x14:formula1>
          <xm:sqref>C22:C31</xm:sqref>
        </x14:dataValidation>
        <x14:dataValidation type="list" allowBlank="1" showInputMessage="1" showErrorMessage="1" xr:uid="{00000000-0002-0000-0500-000001000000}">
          <x14:formula1>
            <xm:f>'Exp. oferente'!$G$57:$G$61</xm:f>
          </x14:formula1>
          <xm:sqref>C46:C54</xm:sqref>
        </x14:dataValidation>
        <x14:dataValidation type="list" allowBlank="1" showInputMessage="1" showErrorMessage="1" xr:uid="{00000000-0002-0000-0500-000002000000}">
          <x14:formula1>
            <xm:f>'Exp. oferente'!$G$80:$G$84</xm:f>
          </x14:formula1>
          <xm:sqref>C69:C77 C86:C94 C105:C111 C122:C128 C139:C145</xm:sqref>
        </x14:dataValidation>
        <x14:dataValidation type="list" allowBlank="1" showInputMessage="1" showErrorMessage="1" xr:uid="{00000000-0002-0000-0500-000003000000}">
          <x14:formula1>
            <xm:f>'Exp. oferente'!$G$126:$G$130</xm:f>
          </x14:formula1>
          <xm:sqref>C103:C104 C120:C121 C137:C138</xm:sqref>
        </x14:dataValidation>
        <x14:dataValidation type="list" allowBlank="1" showInputMessage="1" showErrorMessage="1" xr:uid="{5AACFAA7-448D-459A-B790-681EB7516287}">
          <x14:formula1>
            <xm:f>'Exp. oferente'!$G$196:$G$200</xm:f>
          </x14:formula1>
          <xm:sqref>C154:C162 C171:C179 C190:C196</xm:sqref>
        </x14:dataValidation>
        <x14:dataValidation type="list" allowBlank="1" showInputMessage="1" showErrorMessage="1" xr:uid="{5551424F-1F71-406F-9C93-7C65951EA644}">
          <x14:formula1>
            <xm:f>'Exp. oferente'!$G$242</xm:f>
          </x14:formula1>
          <xm:sqref>C188:C189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9" tint="-0.249977111117893"/>
  </sheetPr>
  <dimension ref="A1:X138"/>
  <sheetViews>
    <sheetView zoomScale="70" zoomScaleNormal="70" workbookViewId="0">
      <selection activeCell="A4" sqref="A4:N4"/>
    </sheetView>
  </sheetViews>
  <sheetFormatPr baseColWidth="10" defaultColWidth="11" defaultRowHeight="12.75"/>
  <cols>
    <col min="1" max="1" width="24" style="209" customWidth="1"/>
    <col min="2" max="2" width="22.140625" style="209" customWidth="1"/>
    <col min="3" max="4" width="17" style="209" customWidth="1"/>
    <col min="5" max="5" width="25" style="209" customWidth="1"/>
    <col min="6" max="6" width="17.42578125" style="209" customWidth="1"/>
    <col min="7" max="7" width="23.140625" style="209" customWidth="1"/>
    <col min="8" max="8" width="51.42578125" style="209" customWidth="1"/>
    <col min="9" max="9" width="18.42578125" style="209" customWidth="1"/>
    <col min="10" max="10" width="28.85546875" style="209" customWidth="1"/>
    <col min="11" max="12" width="25.140625" style="209" customWidth="1"/>
    <col min="13" max="13" width="25.140625" style="209" hidden="1" customWidth="1"/>
    <col min="14" max="14" width="30.85546875" style="209" customWidth="1"/>
    <col min="15" max="18" width="11.42578125" style="209" customWidth="1"/>
    <col min="19" max="251" width="11" style="209"/>
    <col min="252" max="252" width="24" style="209" customWidth="1"/>
    <col min="253" max="253" width="22.140625" style="209" customWidth="1"/>
    <col min="254" max="255" width="17" style="209" customWidth="1"/>
    <col min="256" max="256" width="25" style="209" customWidth="1"/>
    <col min="257" max="257" width="17.42578125" style="209" customWidth="1"/>
    <col min="258" max="258" width="51.42578125" style="209" customWidth="1"/>
    <col min="259" max="259" width="18.42578125" style="209" customWidth="1"/>
    <col min="260" max="260" width="28.85546875" style="209" customWidth="1"/>
    <col min="261" max="263" width="25.140625" style="209" customWidth="1"/>
    <col min="264" max="264" width="30.85546875" style="209" customWidth="1"/>
    <col min="265" max="265" width="6" style="209" customWidth="1"/>
    <col min="266" max="266" width="11" style="209" customWidth="1"/>
    <col min="267" max="267" width="5.85546875" style="209" customWidth="1"/>
    <col min="268" max="268" width="14.7109375" style="209" customWidth="1"/>
    <col min="269" max="269" width="11" style="209" customWidth="1"/>
    <col min="270" max="274" width="11.42578125" style="209" customWidth="1"/>
    <col min="275" max="507" width="11" style="209"/>
    <col min="508" max="508" width="24" style="209" customWidth="1"/>
    <col min="509" max="509" width="22.140625" style="209" customWidth="1"/>
    <col min="510" max="511" width="17" style="209" customWidth="1"/>
    <col min="512" max="512" width="25" style="209" customWidth="1"/>
    <col min="513" max="513" width="17.42578125" style="209" customWidth="1"/>
    <col min="514" max="514" width="51.42578125" style="209" customWidth="1"/>
    <col min="515" max="515" width="18.42578125" style="209" customWidth="1"/>
    <col min="516" max="516" width="28.85546875" style="209" customWidth="1"/>
    <col min="517" max="519" width="25.140625" style="209" customWidth="1"/>
    <col min="520" max="520" width="30.85546875" style="209" customWidth="1"/>
    <col min="521" max="521" width="6" style="209" customWidth="1"/>
    <col min="522" max="522" width="11" style="209" customWidth="1"/>
    <col min="523" max="523" width="5.85546875" style="209" customWidth="1"/>
    <col min="524" max="524" width="14.7109375" style="209" customWidth="1"/>
    <col min="525" max="525" width="11" style="209" customWidth="1"/>
    <col min="526" max="530" width="11.42578125" style="209" customWidth="1"/>
    <col min="531" max="763" width="11" style="209"/>
    <col min="764" max="764" width="24" style="209" customWidth="1"/>
    <col min="765" max="765" width="22.140625" style="209" customWidth="1"/>
    <col min="766" max="767" width="17" style="209" customWidth="1"/>
    <col min="768" max="768" width="25" style="209" customWidth="1"/>
    <col min="769" max="769" width="17.42578125" style="209" customWidth="1"/>
    <col min="770" max="770" width="51.42578125" style="209" customWidth="1"/>
    <col min="771" max="771" width="18.42578125" style="209" customWidth="1"/>
    <col min="772" max="772" width="28.85546875" style="209" customWidth="1"/>
    <col min="773" max="775" width="25.140625" style="209" customWidth="1"/>
    <col min="776" max="776" width="30.85546875" style="209" customWidth="1"/>
    <col min="777" max="777" width="6" style="209" customWidth="1"/>
    <col min="778" max="778" width="11" style="209" customWidth="1"/>
    <col min="779" max="779" width="5.85546875" style="209" customWidth="1"/>
    <col min="780" max="780" width="14.7109375" style="209" customWidth="1"/>
    <col min="781" max="781" width="11" style="209" customWidth="1"/>
    <col min="782" max="786" width="11.42578125" style="209" customWidth="1"/>
    <col min="787" max="1019" width="11" style="209"/>
    <col min="1020" max="1020" width="24" style="209" customWidth="1"/>
    <col min="1021" max="1021" width="22.140625" style="209" customWidth="1"/>
    <col min="1022" max="1023" width="17" style="209" customWidth="1"/>
    <col min="1024" max="1024" width="25" style="209" customWidth="1"/>
    <col min="1025" max="1025" width="17.42578125" style="209" customWidth="1"/>
    <col min="1026" max="1026" width="51.42578125" style="209" customWidth="1"/>
    <col min="1027" max="1027" width="18.42578125" style="209" customWidth="1"/>
    <col min="1028" max="1028" width="28.85546875" style="209" customWidth="1"/>
    <col min="1029" max="1031" width="25.140625" style="209" customWidth="1"/>
    <col min="1032" max="1032" width="30.85546875" style="209" customWidth="1"/>
    <col min="1033" max="1033" width="6" style="209" customWidth="1"/>
    <col min="1034" max="1034" width="11" style="209" customWidth="1"/>
    <col min="1035" max="1035" width="5.85546875" style="209" customWidth="1"/>
    <col min="1036" max="1036" width="14.7109375" style="209" customWidth="1"/>
    <col min="1037" max="1037" width="11" style="209" customWidth="1"/>
    <col min="1038" max="1042" width="11.42578125" style="209" customWidth="1"/>
    <col min="1043" max="1275" width="11" style="209"/>
    <col min="1276" max="1276" width="24" style="209" customWidth="1"/>
    <col min="1277" max="1277" width="22.140625" style="209" customWidth="1"/>
    <col min="1278" max="1279" width="17" style="209" customWidth="1"/>
    <col min="1280" max="1280" width="25" style="209" customWidth="1"/>
    <col min="1281" max="1281" width="17.42578125" style="209" customWidth="1"/>
    <col min="1282" max="1282" width="51.42578125" style="209" customWidth="1"/>
    <col min="1283" max="1283" width="18.42578125" style="209" customWidth="1"/>
    <col min="1284" max="1284" width="28.85546875" style="209" customWidth="1"/>
    <col min="1285" max="1287" width="25.140625" style="209" customWidth="1"/>
    <col min="1288" max="1288" width="30.85546875" style="209" customWidth="1"/>
    <col min="1289" max="1289" width="6" style="209" customWidth="1"/>
    <col min="1290" max="1290" width="11" style="209" customWidth="1"/>
    <col min="1291" max="1291" width="5.85546875" style="209" customWidth="1"/>
    <col min="1292" max="1292" width="14.7109375" style="209" customWidth="1"/>
    <col min="1293" max="1293" width="11" style="209" customWidth="1"/>
    <col min="1294" max="1298" width="11.42578125" style="209" customWidth="1"/>
    <col min="1299" max="1531" width="11" style="209"/>
    <col min="1532" max="1532" width="24" style="209" customWidth="1"/>
    <col min="1533" max="1533" width="22.140625" style="209" customWidth="1"/>
    <col min="1534" max="1535" width="17" style="209" customWidth="1"/>
    <col min="1536" max="1536" width="25" style="209" customWidth="1"/>
    <col min="1537" max="1537" width="17.42578125" style="209" customWidth="1"/>
    <col min="1538" max="1538" width="51.42578125" style="209" customWidth="1"/>
    <col min="1539" max="1539" width="18.42578125" style="209" customWidth="1"/>
    <col min="1540" max="1540" width="28.85546875" style="209" customWidth="1"/>
    <col min="1541" max="1543" width="25.140625" style="209" customWidth="1"/>
    <col min="1544" max="1544" width="30.85546875" style="209" customWidth="1"/>
    <col min="1545" max="1545" width="6" style="209" customWidth="1"/>
    <col min="1546" max="1546" width="11" style="209" customWidth="1"/>
    <col min="1547" max="1547" width="5.85546875" style="209" customWidth="1"/>
    <col min="1548" max="1548" width="14.7109375" style="209" customWidth="1"/>
    <col min="1549" max="1549" width="11" style="209" customWidth="1"/>
    <col min="1550" max="1554" width="11.42578125" style="209" customWidth="1"/>
    <col min="1555" max="1787" width="11" style="209"/>
    <col min="1788" max="1788" width="24" style="209" customWidth="1"/>
    <col min="1789" max="1789" width="22.140625" style="209" customWidth="1"/>
    <col min="1790" max="1791" width="17" style="209" customWidth="1"/>
    <col min="1792" max="1792" width="25" style="209" customWidth="1"/>
    <col min="1793" max="1793" width="17.42578125" style="209" customWidth="1"/>
    <col min="1794" max="1794" width="51.42578125" style="209" customWidth="1"/>
    <col min="1795" max="1795" width="18.42578125" style="209" customWidth="1"/>
    <col min="1796" max="1796" width="28.85546875" style="209" customWidth="1"/>
    <col min="1797" max="1799" width="25.140625" style="209" customWidth="1"/>
    <col min="1800" max="1800" width="30.85546875" style="209" customWidth="1"/>
    <col min="1801" max="1801" width="6" style="209" customWidth="1"/>
    <col min="1802" max="1802" width="11" style="209" customWidth="1"/>
    <col min="1803" max="1803" width="5.85546875" style="209" customWidth="1"/>
    <col min="1804" max="1804" width="14.7109375" style="209" customWidth="1"/>
    <col min="1805" max="1805" width="11" style="209" customWidth="1"/>
    <col min="1806" max="1810" width="11.42578125" style="209" customWidth="1"/>
    <col min="1811" max="2043" width="11" style="209"/>
    <col min="2044" max="2044" width="24" style="209" customWidth="1"/>
    <col min="2045" max="2045" width="22.140625" style="209" customWidth="1"/>
    <col min="2046" max="2047" width="17" style="209" customWidth="1"/>
    <col min="2048" max="2048" width="25" style="209" customWidth="1"/>
    <col min="2049" max="2049" width="17.42578125" style="209" customWidth="1"/>
    <col min="2050" max="2050" width="51.42578125" style="209" customWidth="1"/>
    <col min="2051" max="2051" width="18.42578125" style="209" customWidth="1"/>
    <col min="2052" max="2052" width="28.85546875" style="209" customWidth="1"/>
    <col min="2053" max="2055" width="25.140625" style="209" customWidth="1"/>
    <col min="2056" max="2056" width="30.85546875" style="209" customWidth="1"/>
    <col min="2057" max="2057" width="6" style="209" customWidth="1"/>
    <col min="2058" max="2058" width="11" style="209" customWidth="1"/>
    <col min="2059" max="2059" width="5.85546875" style="209" customWidth="1"/>
    <col min="2060" max="2060" width="14.7109375" style="209" customWidth="1"/>
    <col min="2061" max="2061" width="11" style="209" customWidth="1"/>
    <col min="2062" max="2066" width="11.42578125" style="209" customWidth="1"/>
    <col min="2067" max="2299" width="11" style="209"/>
    <col min="2300" max="2300" width="24" style="209" customWidth="1"/>
    <col min="2301" max="2301" width="22.140625" style="209" customWidth="1"/>
    <col min="2302" max="2303" width="17" style="209" customWidth="1"/>
    <col min="2304" max="2304" width="25" style="209" customWidth="1"/>
    <col min="2305" max="2305" width="17.42578125" style="209" customWidth="1"/>
    <col min="2306" max="2306" width="51.42578125" style="209" customWidth="1"/>
    <col min="2307" max="2307" width="18.42578125" style="209" customWidth="1"/>
    <col min="2308" max="2308" width="28.85546875" style="209" customWidth="1"/>
    <col min="2309" max="2311" width="25.140625" style="209" customWidth="1"/>
    <col min="2312" max="2312" width="30.85546875" style="209" customWidth="1"/>
    <col min="2313" max="2313" width="6" style="209" customWidth="1"/>
    <col min="2314" max="2314" width="11" style="209" customWidth="1"/>
    <col min="2315" max="2315" width="5.85546875" style="209" customWidth="1"/>
    <col min="2316" max="2316" width="14.7109375" style="209" customWidth="1"/>
    <col min="2317" max="2317" width="11" style="209" customWidth="1"/>
    <col min="2318" max="2322" width="11.42578125" style="209" customWidth="1"/>
    <col min="2323" max="2555" width="11" style="209"/>
    <col min="2556" max="2556" width="24" style="209" customWidth="1"/>
    <col min="2557" max="2557" width="22.140625" style="209" customWidth="1"/>
    <col min="2558" max="2559" width="17" style="209" customWidth="1"/>
    <col min="2560" max="2560" width="25" style="209" customWidth="1"/>
    <col min="2561" max="2561" width="17.42578125" style="209" customWidth="1"/>
    <col min="2562" max="2562" width="51.42578125" style="209" customWidth="1"/>
    <col min="2563" max="2563" width="18.42578125" style="209" customWidth="1"/>
    <col min="2564" max="2564" width="28.85546875" style="209" customWidth="1"/>
    <col min="2565" max="2567" width="25.140625" style="209" customWidth="1"/>
    <col min="2568" max="2568" width="30.85546875" style="209" customWidth="1"/>
    <col min="2569" max="2569" width="6" style="209" customWidth="1"/>
    <col min="2570" max="2570" width="11" style="209" customWidth="1"/>
    <col min="2571" max="2571" width="5.85546875" style="209" customWidth="1"/>
    <col min="2572" max="2572" width="14.7109375" style="209" customWidth="1"/>
    <col min="2573" max="2573" width="11" style="209" customWidth="1"/>
    <col min="2574" max="2578" width="11.42578125" style="209" customWidth="1"/>
    <col min="2579" max="2811" width="11" style="209"/>
    <col min="2812" max="2812" width="24" style="209" customWidth="1"/>
    <col min="2813" max="2813" width="22.140625" style="209" customWidth="1"/>
    <col min="2814" max="2815" width="17" style="209" customWidth="1"/>
    <col min="2816" max="2816" width="25" style="209" customWidth="1"/>
    <col min="2817" max="2817" width="17.42578125" style="209" customWidth="1"/>
    <col min="2818" max="2818" width="51.42578125" style="209" customWidth="1"/>
    <col min="2819" max="2819" width="18.42578125" style="209" customWidth="1"/>
    <col min="2820" max="2820" width="28.85546875" style="209" customWidth="1"/>
    <col min="2821" max="2823" width="25.140625" style="209" customWidth="1"/>
    <col min="2824" max="2824" width="30.85546875" style="209" customWidth="1"/>
    <col min="2825" max="2825" width="6" style="209" customWidth="1"/>
    <col min="2826" max="2826" width="11" style="209" customWidth="1"/>
    <col min="2827" max="2827" width="5.85546875" style="209" customWidth="1"/>
    <col min="2828" max="2828" width="14.7109375" style="209" customWidth="1"/>
    <col min="2829" max="2829" width="11" style="209" customWidth="1"/>
    <col min="2830" max="2834" width="11.42578125" style="209" customWidth="1"/>
    <col min="2835" max="3067" width="11" style="209"/>
    <col min="3068" max="3068" width="24" style="209" customWidth="1"/>
    <col min="3069" max="3069" width="22.140625" style="209" customWidth="1"/>
    <col min="3070" max="3071" width="17" style="209" customWidth="1"/>
    <col min="3072" max="3072" width="25" style="209" customWidth="1"/>
    <col min="3073" max="3073" width="17.42578125" style="209" customWidth="1"/>
    <col min="3074" max="3074" width="51.42578125" style="209" customWidth="1"/>
    <col min="3075" max="3075" width="18.42578125" style="209" customWidth="1"/>
    <col min="3076" max="3076" width="28.85546875" style="209" customWidth="1"/>
    <col min="3077" max="3079" width="25.140625" style="209" customWidth="1"/>
    <col min="3080" max="3080" width="30.85546875" style="209" customWidth="1"/>
    <col min="3081" max="3081" width="6" style="209" customWidth="1"/>
    <col min="3082" max="3082" width="11" style="209" customWidth="1"/>
    <col min="3083" max="3083" width="5.85546875" style="209" customWidth="1"/>
    <col min="3084" max="3084" width="14.7109375" style="209" customWidth="1"/>
    <col min="3085" max="3085" width="11" style="209" customWidth="1"/>
    <col min="3086" max="3090" width="11.42578125" style="209" customWidth="1"/>
    <col min="3091" max="3323" width="11" style="209"/>
    <col min="3324" max="3324" width="24" style="209" customWidth="1"/>
    <col min="3325" max="3325" width="22.140625" style="209" customWidth="1"/>
    <col min="3326" max="3327" width="17" style="209" customWidth="1"/>
    <col min="3328" max="3328" width="25" style="209" customWidth="1"/>
    <col min="3329" max="3329" width="17.42578125" style="209" customWidth="1"/>
    <col min="3330" max="3330" width="51.42578125" style="209" customWidth="1"/>
    <col min="3331" max="3331" width="18.42578125" style="209" customWidth="1"/>
    <col min="3332" max="3332" width="28.85546875" style="209" customWidth="1"/>
    <col min="3333" max="3335" width="25.140625" style="209" customWidth="1"/>
    <col min="3336" max="3336" width="30.85546875" style="209" customWidth="1"/>
    <col min="3337" max="3337" width="6" style="209" customWidth="1"/>
    <col min="3338" max="3338" width="11" style="209" customWidth="1"/>
    <col min="3339" max="3339" width="5.85546875" style="209" customWidth="1"/>
    <col min="3340" max="3340" width="14.7109375" style="209" customWidth="1"/>
    <col min="3341" max="3341" width="11" style="209" customWidth="1"/>
    <col min="3342" max="3346" width="11.42578125" style="209" customWidth="1"/>
    <col min="3347" max="3579" width="11" style="209"/>
    <col min="3580" max="3580" width="24" style="209" customWidth="1"/>
    <col min="3581" max="3581" width="22.140625" style="209" customWidth="1"/>
    <col min="3582" max="3583" width="17" style="209" customWidth="1"/>
    <col min="3584" max="3584" width="25" style="209" customWidth="1"/>
    <col min="3585" max="3585" width="17.42578125" style="209" customWidth="1"/>
    <col min="3586" max="3586" width="51.42578125" style="209" customWidth="1"/>
    <col min="3587" max="3587" width="18.42578125" style="209" customWidth="1"/>
    <col min="3588" max="3588" width="28.85546875" style="209" customWidth="1"/>
    <col min="3589" max="3591" width="25.140625" style="209" customWidth="1"/>
    <col min="3592" max="3592" width="30.85546875" style="209" customWidth="1"/>
    <col min="3593" max="3593" width="6" style="209" customWidth="1"/>
    <col min="3594" max="3594" width="11" style="209" customWidth="1"/>
    <col min="3595" max="3595" width="5.85546875" style="209" customWidth="1"/>
    <col min="3596" max="3596" width="14.7109375" style="209" customWidth="1"/>
    <col min="3597" max="3597" width="11" style="209" customWidth="1"/>
    <col min="3598" max="3602" width="11.42578125" style="209" customWidth="1"/>
    <col min="3603" max="3835" width="11" style="209"/>
    <col min="3836" max="3836" width="24" style="209" customWidth="1"/>
    <col min="3837" max="3837" width="22.140625" style="209" customWidth="1"/>
    <col min="3838" max="3839" width="17" style="209" customWidth="1"/>
    <col min="3840" max="3840" width="25" style="209" customWidth="1"/>
    <col min="3841" max="3841" width="17.42578125" style="209" customWidth="1"/>
    <col min="3842" max="3842" width="51.42578125" style="209" customWidth="1"/>
    <col min="3843" max="3843" width="18.42578125" style="209" customWidth="1"/>
    <col min="3844" max="3844" width="28.85546875" style="209" customWidth="1"/>
    <col min="3845" max="3847" width="25.140625" style="209" customWidth="1"/>
    <col min="3848" max="3848" width="30.85546875" style="209" customWidth="1"/>
    <col min="3849" max="3849" width="6" style="209" customWidth="1"/>
    <col min="3850" max="3850" width="11" style="209" customWidth="1"/>
    <col min="3851" max="3851" width="5.85546875" style="209" customWidth="1"/>
    <col min="3852" max="3852" width="14.7109375" style="209" customWidth="1"/>
    <col min="3853" max="3853" width="11" style="209" customWidth="1"/>
    <col min="3854" max="3858" width="11.42578125" style="209" customWidth="1"/>
    <col min="3859" max="4091" width="11" style="209"/>
    <col min="4092" max="4092" width="24" style="209" customWidth="1"/>
    <col min="4093" max="4093" width="22.140625" style="209" customWidth="1"/>
    <col min="4094" max="4095" width="17" style="209" customWidth="1"/>
    <col min="4096" max="4096" width="25" style="209" customWidth="1"/>
    <col min="4097" max="4097" width="17.42578125" style="209" customWidth="1"/>
    <col min="4098" max="4098" width="51.42578125" style="209" customWidth="1"/>
    <col min="4099" max="4099" width="18.42578125" style="209" customWidth="1"/>
    <col min="4100" max="4100" width="28.85546875" style="209" customWidth="1"/>
    <col min="4101" max="4103" width="25.140625" style="209" customWidth="1"/>
    <col min="4104" max="4104" width="30.85546875" style="209" customWidth="1"/>
    <col min="4105" max="4105" width="6" style="209" customWidth="1"/>
    <col min="4106" max="4106" width="11" style="209" customWidth="1"/>
    <col min="4107" max="4107" width="5.85546875" style="209" customWidth="1"/>
    <col min="4108" max="4108" width="14.7109375" style="209" customWidth="1"/>
    <col min="4109" max="4109" width="11" style="209" customWidth="1"/>
    <col min="4110" max="4114" width="11.42578125" style="209" customWidth="1"/>
    <col min="4115" max="4347" width="11" style="209"/>
    <col min="4348" max="4348" width="24" style="209" customWidth="1"/>
    <col min="4349" max="4349" width="22.140625" style="209" customWidth="1"/>
    <col min="4350" max="4351" width="17" style="209" customWidth="1"/>
    <col min="4352" max="4352" width="25" style="209" customWidth="1"/>
    <col min="4353" max="4353" width="17.42578125" style="209" customWidth="1"/>
    <col min="4354" max="4354" width="51.42578125" style="209" customWidth="1"/>
    <col min="4355" max="4355" width="18.42578125" style="209" customWidth="1"/>
    <col min="4356" max="4356" width="28.85546875" style="209" customWidth="1"/>
    <col min="4357" max="4359" width="25.140625" style="209" customWidth="1"/>
    <col min="4360" max="4360" width="30.85546875" style="209" customWidth="1"/>
    <col min="4361" max="4361" width="6" style="209" customWidth="1"/>
    <col min="4362" max="4362" width="11" style="209" customWidth="1"/>
    <col min="4363" max="4363" width="5.85546875" style="209" customWidth="1"/>
    <col min="4364" max="4364" width="14.7109375" style="209" customWidth="1"/>
    <col min="4365" max="4365" width="11" style="209" customWidth="1"/>
    <col min="4366" max="4370" width="11.42578125" style="209" customWidth="1"/>
    <col min="4371" max="4603" width="11" style="209"/>
    <col min="4604" max="4604" width="24" style="209" customWidth="1"/>
    <col min="4605" max="4605" width="22.140625" style="209" customWidth="1"/>
    <col min="4606" max="4607" width="17" style="209" customWidth="1"/>
    <col min="4608" max="4608" width="25" style="209" customWidth="1"/>
    <col min="4609" max="4609" width="17.42578125" style="209" customWidth="1"/>
    <col min="4610" max="4610" width="51.42578125" style="209" customWidth="1"/>
    <col min="4611" max="4611" width="18.42578125" style="209" customWidth="1"/>
    <col min="4612" max="4612" width="28.85546875" style="209" customWidth="1"/>
    <col min="4613" max="4615" width="25.140625" style="209" customWidth="1"/>
    <col min="4616" max="4616" width="30.85546875" style="209" customWidth="1"/>
    <col min="4617" max="4617" width="6" style="209" customWidth="1"/>
    <col min="4618" max="4618" width="11" style="209" customWidth="1"/>
    <col min="4619" max="4619" width="5.85546875" style="209" customWidth="1"/>
    <col min="4620" max="4620" width="14.7109375" style="209" customWidth="1"/>
    <col min="4621" max="4621" width="11" style="209" customWidth="1"/>
    <col min="4622" max="4626" width="11.42578125" style="209" customWidth="1"/>
    <col min="4627" max="4859" width="11" style="209"/>
    <col min="4860" max="4860" width="24" style="209" customWidth="1"/>
    <col min="4861" max="4861" width="22.140625" style="209" customWidth="1"/>
    <col min="4862" max="4863" width="17" style="209" customWidth="1"/>
    <col min="4864" max="4864" width="25" style="209" customWidth="1"/>
    <col min="4865" max="4865" width="17.42578125" style="209" customWidth="1"/>
    <col min="4866" max="4866" width="51.42578125" style="209" customWidth="1"/>
    <col min="4867" max="4867" width="18.42578125" style="209" customWidth="1"/>
    <col min="4868" max="4868" width="28.85546875" style="209" customWidth="1"/>
    <col min="4869" max="4871" width="25.140625" style="209" customWidth="1"/>
    <col min="4872" max="4872" width="30.85546875" style="209" customWidth="1"/>
    <col min="4873" max="4873" width="6" style="209" customWidth="1"/>
    <col min="4874" max="4874" width="11" style="209" customWidth="1"/>
    <col min="4875" max="4875" width="5.85546875" style="209" customWidth="1"/>
    <col min="4876" max="4876" width="14.7109375" style="209" customWidth="1"/>
    <col min="4877" max="4877" width="11" style="209" customWidth="1"/>
    <col min="4878" max="4882" width="11.42578125" style="209" customWidth="1"/>
    <col min="4883" max="5115" width="11" style="209"/>
    <col min="5116" max="5116" width="24" style="209" customWidth="1"/>
    <col min="5117" max="5117" width="22.140625" style="209" customWidth="1"/>
    <col min="5118" max="5119" width="17" style="209" customWidth="1"/>
    <col min="5120" max="5120" width="25" style="209" customWidth="1"/>
    <col min="5121" max="5121" width="17.42578125" style="209" customWidth="1"/>
    <col min="5122" max="5122" width="51.42578125" style="209" customWidth="1"/>
    <col min="5123" max="5123" width="18.42578125" style="209" customWidth="1"/>
    <col min="5124" max="5124" width="28.85546875" style="209" customWidth="1"/>
    <col min="5125" max="5127" width="25.140625" style="209" customWidth="1"/>
    <col min="5128" max="5128" width="30.85546875" style="209" customWidth="1"/>
    <col min="5129" max="5129" width="6" style="209" customWidth="1"/>
    <col min="5130" max="5130" width="11" style="209" customWidth="1"/>
    <col min="5131" max="5131" width="5.85546875" style="209" customWidth="1"/>
    <col min="5132" max="5132" width="14.7109375" style="209" customWidth="1"/>
    <col min="5133" max="5133" width="11" style="209" customWidth="1"/>
    <col min="5134" max="5138" width="11.42578125" style="209" customWidth="1"/>
    <col min="5139" max="5371" width="11" style="209"/>
    <col min="5372" max="5372" width="24" style="209" customWidth="1"/>
    <col min="5373" max="5373" width="22.140625" style="209" customWidth="1"/>
    <col min="5374" max="5375" width="17" style="209" customWidth="1"/>
    <col min="5376" max="5376" width="25" style="209" customWidth="1"/>
    <col min="5377" max="5377" width="17.42578125" style="209" customWidth="1"/>
    <col min="5378" max="5378" width="51.42578125" style="209" customWidth="1"/>
    <col min="5379" max="5379" width="18.42578125" style="209" customWidth="1"/>
    <col min="5380" max="5380" width="28.85546875" style="209" customWidth="1"/>
    <col min="5381" max="5383" width="25.140625" style="209" customWidth="1"/>
    <col min="5384" max="5384" width="30.85546875" style="209" customWidth="1"/>
    <col min="5385" max="5385" width="6" style="209" customWidth="1"/>
    <col min="5386" max="5386" width="11" style="209" customWidth="1"/>
    <col min="5387" max="5387" width="5.85546875" style="209" customWidth="1"/>
    <col min="5388" max="5388" width="14.7109375" style="209" customWidth="1"/>
    <col min="5389" max="5389" width="11" style="209" customWidth="1"/>
    <col min="5390" max="5394" width="11.42578125" style="209" customWidth="1"/>
    <col min="5395" max="5627" width="11" style="209"/>
    <col min="5628" max="5628" width="24" style="209" customWidth="1"/>
    <col min="5629" max="5629" width="22.140625" style="209" customWidth="1"/>
    <col min="5630" max="5631" width="17" style="209" customWidth="1"/>
    <col min="5632" max="5632" width="25" style="209" customWidth="1"/>
    <col min="5633" max="5633" width="17.42578125" style="209" customWidth="1"/>
    <col min="5634" max="5634" width="51.42578125" style="209" customWidth="1"/>
    <col min="5635" max="5635" width="18.42578125" style="209" customWidth="1"/>
    <col min="5636" max="5636" width="28.85546875" style="209" customWidth="1"/>
    <col min="5637" max="5639" width="25.140625" style="209" customWidth="1"/>
    <col min="5640" max="5640" width="30.85546875" style="209" customWidth="1"/>
    <col min="5641" max="5641" width="6" style="209" customWidth="1"/>
    <col min="5642" max="5642" width="11" style="209" customWidth="1"/>
    <col min="5643" max="5643" width="5.85546875" style="209" customWidth="1"/>
    <col min="5644" max="5644" width="14.7109375" style="209" customWidth="1"/>
    <col min="5645" max="5645" width="11" style="209" customWidth="1"/>
    <col min="5646" max="5650" width="11.42578125" style="209" customWidth="1"/>
    <col min="5651" max="5883" width="11" style="209"/>
    <col min="5884" max="5884" width="24" style="209" customWidth="1"/>
    <col min="5885" max="5885" width="22.140625" style="209" customWidth="1"/>
    <col min="5886" max="5887" width="17" style="209" customWidth="1"/>
    <col min="5888" max="5888" width="25" style="209" customWidth="1"/>
    <col min="5889" max="5889" width="17.42578125" style="209" customWidth="1"/>
    <col min="5890" max="5890" width="51.42578125" style="209" customWidth="1"/>
    <col min="5891" max="5891" width="18.42578125" style="209" customWidth="1"/>
    <col min="5892" max="5892" width="28.85546875" style="209" customWidth="1"/>
    <col min="5893" max="5895" width="25.140625" style="209" customWidth="1"/>
    <col min="5896" max="5896" width="30.85546875" style="209" customWidth="1"/>
    <col min="5897" max="5897" width="6" style="209" customWidth="1"/>
    <col min="5898" max="5898" width="11" style="209" customWidth="1"/>
    <col min="5899" max="5899" width="5.85546875" style="209" customWidth="1"/>
    <col min="5900" max="5900" width="14.7109375" style="209" customWidth="1"/>
    <col min="5901" max="5901" width="11" style="209" customWidth="1"/>
    <col min="5902" max="5906" width="11.42578125" style="209" customWidth="1"/>
    <col min="5907" max="6139" width="11" style="209"/>
    <col min="6140" max="6140" width="24" style="209" customWidth="1"/>
    <col min="6141" max="6141" width="22.140625" style="209" customWidth="1"/>
    <col min="6142" max="6143" width="17" style="209" customWidth="1"/>
    <col min="6144" max="6144" width="25" style="209" customWidth="1"/>
    <col min="6145" max="6145" width="17.42578125" style="209" customWidth="1"/>
    <col min="6146" max="6146" width="51.42578125" style="209" customWidth="1"/>
    <col min="6147" max="6147" width="18.42578125" style="209" customWidth="1"/>
    <col min="6148" max="6148" width="28.85546875" style="209" customWidth="1"/>
    <col min="6149" max="6151" width="25.140625" style="209" customWidth="1"/>
    <col min="6152" max="6152" width="30.85546875" style="209" customWidth="1"/>
    <col min="6153" max="6153" width="6" style="209" customWidth="1"/>
    <col min="6154" max="6154" width="11" style="209" customWidth="1"/>
    <col min="6155" max="6155" width="5.85546875" style="209" customWidth="1"/>
    <col min="6156" max="6156" width="14.7109375" style="209" customWidth="1"/>
    <col min="6157" max="6157" width="11" style="209" customWidth="1"/>
    <col min="6158" max="6162" width="11.42578125" style="209" customWidth="1"/>
    <col min="6163" max="6395" width="11" style="209"/>
    <col min="6396" max="6396" width="24" style="209" customWidth="1"/>
    <col min="6397" max="6397" width="22.140625" style="209" customWidth="1"/>
    <col min="6398" max="6399" width="17" style="209" customWidth="1"/>
    <col min="6400" max="6400" width="25" style="209" customWidth="1"/>
    <col min="6401" max="6401" width="17.42578125" style="209" customWidth="1"/>
    <col min="6402" max="6402" width="51.42578125" style="209" customWidth="1"/>
    <col min="6403" max="6403" width="18.42578125" style="209" customWidth="1"/>
    <col min="6404" max="6404" width="28.85546875" style="209" customWidth="1"/>
    <col min="6405" max="6407" width="25.140625" style="209" customWidth="1"/>
    <col min="6408" max="6408" width="30.85546875" style="209" customWidth="1"/>
    <col min="6409" max="6409" width="6" style="209" customWidth="1"/>
    <col min="6410" max="6410" width="11" style="209" customWidth="1"/>
    <col min="6411" max="6411" width="5.85546875" style="209" customWidth="1"/>
    <col min="6412" max="6412" width="14.7109375" style="209" customWidth="1"/>
    <col min="6413" max="6413" width="11" style="209" customWidth="1"/>
    <col min="6414" max="6418" width="11.42578125" style="209" customWidth="1"/>
    <col min="6419" max="6651" width="11" style="209"/>
    <col min="6652" max="6652" width="24" style="209" customWidth="1"/>
    <col min="6653" max="6653" width="22.140625" style="209" customWidth="1"/>
    <col min="6654" max="6655" width="17" style="209" customWidth="1"/>
    <col min="6656" max="6656" width="25" style="209" customWidth="1"/>
    <col min="6657" max="6657" width="17.42578125" style="209" customWidth="1"/>
    <col min="6658" max="6658" width="51.42578125" style="209" customWidth="1"/>
    <col min="6659" max="6659" width="18.42578125" style="209" customWidth="1"/>
    <col min="6660" max="6660" width="28.85546875" style="209" customWidth="1"/>
    <col min="6661" max="6663" width="25.140625" style="209" customWidth="1"/>
    <col min="6664" max="6664" width="30.85546875" style="209" customWidth="1"/>
    <col min="6665" max="6665" width="6" style="209" customWidth="1"/>
    <col min="6666" max="6666" width="11" style="209" customWidth="1"/>
    <col min="6667" max="6667" width="5.85546875" style="209" customWidth="1"/>
    <col min="6668" max="6668" width="14.7109375" style="209" customWidth="1"/>
    <col min="6669" max="6669" width="11" style="209" customWidth="1"/>
    <col min="6670" max="6674" width="11.42578125" style="209" customWidth="1"/>
    <col min="6675" max="6907" width="11" style="209"/>
    <col min="6908" max="6908" width="24" style="209" customWidth="1"/>
    <col min="6909" max="6909" width="22.140625" style="209" customWidth="1"/>
    <col min="6910" max="6911" width="17" style="209" customWidth="1"/>
    <col min="6912" max="6912" width="25" style="209" customWidth="1"/>
    <col min="6913" max="6913" width="17.42578125" style="209" customWidth="1"/>
    <col min="6914" max="6914" width="51.42578125" style="209" customWidth="1"/>
    <col min="6915" max="6915" width="18.42578125" style="209" customWidth="1"/>
    <col min="6916" max="6916" width="28.85546875" style="209" customWidth="1"/>
    <col min="6917" max="6919" width="25.140625" style="209" customWidth="1"/>
    <col min="6920" max="6920" width="30.85546875" style="209" customWidth="1"/>
    <col min="6921" max="6921" width="6" style="209" customWidth="1"/>
    <col min="6922" max="6922" width="11" style="209" customWidth="1"/>
    <col min="6923" max="6923" width="5.85546875" style="209" customWidth="1"/>
    <col min="6924" max="6924" width="14.7109375" style="209" customWidth="1"/>
    <col min="6925" max="6925" width="11" style="209" customWidth="1"/>
    <col min="6926" max="6930" width="11.42578125" style="209" customWidth="1"/>
    <col min="6931" max="7163" width="11" style="209"/>
    <col min="7164" max="7164" width="24" style="209" customWidth="1"/>
    <col min="7165" max="7165" width="22.140625" style="209" customWidth="1"/>
    <col min="7166" max="7167" width="17" style="209" customWidth="1"/>
    <col min="7168" max="7168" width="25" style="209" customWidth="1"/>
    <col min="7169" max="7169" width="17.42578125" style="209" customWidth="1"/>
    <col min="7170" max="7170" width="51.42578125" style="209" customWidth="1"/>
    <col min="7171" max="7171" width="18.42578125" style="209" customWidth="1"/>
    <col min="7172" max="7172" width="28.85546875" style="209" customWidth="1"/>
    <col min="7173" max="7175" width="25.140625" style="209" customWidth="1"/>
    <col min="7176" max="7176" width="30.85546875" style="209" customWidth="1"/>
    <col min="7177" max="7177" width="6" style="209" customWidth="1"/>
    <col min="7178" max="7178" width="11" style="209" customWidth="1"/>
    <col min="7179" max="7179" width="5.85546875" style="209" customWidth="1"/>
    <col min="7180" max="7180" width="14.7109375" style="209" customWidth="1"/>
    <col min="7181" max="7181" width="11" style="209" customWidth="1"/>
    <col min="7182" max="7186" width="11.42578125" style="209" customWidth="1"/>
    <col min="7187" max="7419" width="11" style="209"/>
    <col min="7420" max="7420" width="24" style="209" customWidth="1"/>
    <col min="7421" max="7421" width="22.140625" style="209" customWidth="1"/>
    <col min="7422" max="7423" width="17" style="209" customWidth="1"/>
    <col min="7424" max="7424" width="25" style="209" customWidth="1"/>
    <col min="7425" max="7425" width="17.42578125" style="209" customWidth="1"/>
    <col min="7426" max="7426" width="51.42578125" style="209" customWidth="1"/>
    <col min="7427" max="7427" width="18.42578125" style="209" customWidth="1"/>
    <col min="7428" max="7428" width="28.85546875" style="209" customWidth="1"/>
    <col min="7429" max="7431" width="25.140625" style="209" customWidth="1"/>
    <col min="7432" max="7432" width="30.85546875" style="209" customWidth="1"/>
    <col min="7433" max="7433" width="6" style="209" customWidth="1"/>
    <col min="7434" max="7434" width="11" style="209" customWidth="1"/>
    <col min="7435" max="7435" width="5.85546875" style="209" customWidth="1"/>
    <col min="7436" max="7436" width="14.7109375" style="209" customWidth="1"/>
    <col min="7437" max="7437" width="11" style="209" customWidth="1"/>
    <col min="7438" max="7442" width="11.42578125" style="209" customWidth="1"/>
    <col min="7443" max="7675" width="11" style="209"/>
    <col min="7676" max="7676" width="24" style="209" customWidth="1"/>
    <col min="7677" max="7677" width="22.140625" style="209" customWidth="1"/>
    <col min="7678" max="7679" width="17" style="209" customWidth="1"/>
    <col min="7680" max="7680" width="25" style="209" customWidth="1"/>
    <col min="7681" max="7681" width="17.42578125" style="209" customWidth="1"/>
    <col min="7682" max="7682" width="51.42578125" style="209" customWidth="1"/>
    <col min="7683" max="7683" width="18.42578125" style="209" customWidth="1"/>
    <col min="7684" max="7684" width="28.85546875" style="209" customWidth="1"/>
    <col min="7685" max="7687" width="25.140625" style="209" customWidth="1"/>
    <col min="7688" max="7688" width="30.85546875" style="209" customWidth="1"/>
    <col min="7689" max="7689" width="6" style="209" customWidth="1"/>
    <col min="7690" max="7690" width="11" style="209" customWidth="1"/>
    <col min="7691" max="7691" width="5.85546875" style="209" customWidth="1"/>
    <col min="7692" max="7692" width="14.7109375" style="209" customWidth="1"/>
    <col min="7693" max="7693" width="11" style="209" customWidth="1"/>
    <col min="7694" max="7698" width="11.42578125" style="209" customWidth="1"/>
    <col min="7699" max="7931" width="11" style="209"/>
    <col min="7932" max="7932" width="24" style="209" customWidth="1"/>
    <col min="7933" max="7933" width="22.140625" style="209" customWidth="1"/>
    <col min="7934" max="7935" width="17" style="209" customWidth="1"/>
    <col min="7936" max="7936" width="25" style="209" customWidth="1"/>
    <col min="7937" max="7937" width="17.42578125" style="209" customWidth="1"/>
    <col min="7938" max="7938" width="51.42578125" style="209" customWidth="1"/>
    <col min="7939" max="7939" width="18.42578125" style="209" customWidth="1"/>
    <col min="7940" max="7940" width="28.85546875" style="209" customWidth="1"/>
    <col min="7941" max="7943" width="25.140625" style="209" customWidth="1"/>
    <col min="7944" max="7944" width="30.85546875" style="209" customWidth="1"/>
    <col min="7945" max="7945" width="6" style="209" customWidth="1"/>
    <col min="7946" max="7946" width="11" style="209" customWidth="1"/>
    <col min="7947" max="7947" width="5.85546875" style="209" customWidth="1"/>
    <col min="7948" max="7948" width="14.7109375" style="209" customWidth="1"/>
    <col min="7949" max="7949" width="11" style="209" customWidth="1"/>
    <col min="7950" max="7954" width="11.42578125" style="209" customWidth="1"/>
    <col min="7955" max="8187" width="11" style="209"/>
    <col min="8188" max="8188" width="24" style="209" customWidth="1"/>
    <col min="8189" max="8189" width="22.140625" style="209" customWidth="1"/>
    <col min="8190" max="8191" width="17" style="209" customWidth="1"/>
    <col min="8192" max="8192" width="25" style="209" customWidth="1"/>
    <col min="8193" max="8193" width="17.42578125" style="209" customWidth="1"/>
    <col min="8194" max="8194" width="51.42578125" style="209" customWidth="1"/>
    <col min="8195" max="8195" width="18.42578125" style="209" customWidth="1"/>
    <col min="8196" max="8196" width="28.85546875" style="209" customWidth="1"/>
    <col min="8197" max="8199" width="25.140625" style="209" customWidth="1"/>
    <col min="8200" max="8200" width="30.85546875" style="209" customWidth="1"/>
    <col min="8201" max="8201" width="6" style="209" customWidth="1"/>
    <col min="8202" max="8202" width="11" style="209" customWidth="1"/>
    <col min="8203" max="8203" width="5.85546875" style="209" customWidth="1"/>
    <col min="8204" max="8204" width="14.7109375" style="209" customWidth="1"/>
    <col min="8205" max="8205" width="11" style="209" customWidth="1"/>
    <col min="8206" max="8210" width="11.42578125" style="209" customWidth="1"/>
    <col min="8211" max="8443" width="11" style="209"/>
    <col min="8444" max="8444" width="24" style="209" customWidth="1"/>
    <col min="8445" max="8445" width="22.140625" style="209" customWidth="1"/>
    <col min="8446" max="8447" width="17" style="209" customWidth="1"/>
    <col min="8448" max="8448" width="25" style="209" customWidth="1"/>
    <col min="8449" max="8449" width="17.42578125" style="209" customWidth="1"/>
    <col min="8450" max="8450" width="51.42578125" style="209" customWidth="1"/>
    <col min="8451" max="8451" width="18.42578125" style="209" customWidth="1"/>
    <col min="8452" max="8452" width="28.85546875" style="209" customWidth="1"/>
    <col min="8453" max="8455" width="25.140625" style="209" customWidth="1"/>
    <col min="8456" max="8456" width="30.85546875" style="209" customWidth="1"/>
    <col min="8457" max="8457" width="6" style="209" customWidth="1"/>
    <col min="8458" max="8458" width="11" style="209" customWidth="1"/>
    <col min="8459" max="8459" width="5.85546875" style="209" customWidth="1"/>
    <col min="8460" max="8460" width="14.7109375" style="209" customWidth="1"/>
    <col min="8461" max="8461" width="11" style="209" customWidth="1"/>
    <col min="8462" max="8466" width="11.42578125" style="209" customWidth="1"/>
    <col min="8467" max="8699" width="11" style="209"/>
    <col min="8700" max="8700" width="24" style="209" customWidth="1"/>
    <col min="8701" max="8701" width="22.140625" style="209" customWidth="1"/>
    <col min="8702" max="8703" width="17" style="209" customWidth="1"/>
    <col min="8704" max="8704" width="25" style="209" customWidth="1"/>
    <col min="8705" max="8705" width="17.42578125" style="209" customWidth="1"/>
    <col min="8706" max="8706" width="51.42578125" style="209" customWidth="1"/>
    <col min="8707" max="8707" width="18.42578125" style="209" customWidth="1"/>
    <col min="8708" max="8708" width="28.85546875" style="209" customWidth="1"/>
    <col min="8709" max="8711" width="25.140625" style="209" customWidth="1"/>
    <col min="8712" max="8712" width="30.85546875" style="209" customWidth="1"/>
    <col min="8713" max="8713" width="6" style="209" customWidth="1"/>
    <col min="8714" max="8714" width="11" style="209" customWidth="1"/>
    <col min="8715" max="8715" width="5.85546875" style="209" customWidth="1"/>
    <col min="8716" max="8716" width="14.7109375" style="209" customWidth="1"/>
    <col min="8717" max="8717" width="11" style="209" customWidth="1"/>
    <col min="8718" max="8722" width="11.42578125" style="209" customWidth="1"/>
    <col min="8723" max="8955" width="11" style="209"/>
    <col min="8956" max="8956" width="24" style="209" customWidth="1"/>
    <col min="8957" max="8957" width="22.140625" style="209" customWidth="1"/>
    <col min="8958" max="8959" width="17" style="209" customWidth="1"/>
    <col min="8960" max="8960" width="25" style="209" customWidth="1"/>
    <col min="8961" max="8961" width="17.42578125" style="209" customWidth="1"/>
    <col min="8962" max="8962" width="51.42578125" style="209" customWidth="1"/>
    <col min="8963" max="8963" width="18.42578125" style="209" customWidth="1"/>
    <col min="8964" max="8964" width="28.85546875" style="209" customWidth="1"/>
    <col min="8965" max="8967" width="25.140625" style="209" customWidth="1"/>
    <col min="8968" max="8968" width="30.85546875" style="209" customWidth="1"/>
    <col min="8969" max="8969" width="6" style="209" customWidth="1"/>
    <col min="8970" max="8970" width="11" style="209" customWidth="1"/>
    <col min="8971" max="8971" width="5.85546875" style="209" customWidth="1"/>
    <col min="8972" max="8972" width="14.7109375" style="209" customWidth="1"/>
    <col min="8973" max="8973" width="11" style="209" customWidth="1"/>
    <col min="8974" max="8978" width="11.42578125" style="209" customWidth="1"/>
    <col min="8979" max="9211" width="11" style="209"/>
    <col min="9212" max="9212" width="24" style="209" customWidth="1"/>
    <col min="9213" max="9213" width="22.140625" style="209" customWidth="1"/>
    <col min="9214" max="9215" width="17" style="209" customWidth="1"/>
    <col min="9216" max="9216" width="25" style="209" customWidth="1"/>
    <col min="9217" max="9217" width="17.42578125" style="209" customWidth="1"/>
    <col min="9218" max="9218" width="51.42578125" style="209" customWidth="1"/>
    <col min="9219" max="9219" width="18.42578125" style="209" customWidth="1"/>
    <col min="9220" max="9220" width="28.85546875" style="209" customWidth="1"/>
    <col min="9221" max="9223" width="25.140625" style="209" customWidth="1"/>
    <col min="9224" max="9224" width="30.85546875" style="209" customWidth="1"/>
    <col min="9225" max="9225" width="6" style="209" customWidth="1"/>
    <col min="9226" max="9226" width="11" style="209" customWidth="1"/>
    <col min="9227" max="9227" width="5.85546875" style="209" customWidth="1"/>
    <col min="9228" max="9228" width="14.7109375" style="209" customWidth="1"/>
    <col min="9229" max="9229" width="11" style="209" customWidth="1"/>
    <col min="9230" max="9234" width="11.42578125" style="209" customWidth="1"/>
    <col min="9235" max="9467" width="11" style="209"/>
    <col min="9468" max="9468" width="24" style="209" customWidth="1"/>
    <col min="9469" max="9469" width="22.140625" style="209" customWidth="1"/>
    <col min="9470" max="9471" width="17" style="209" customWidth="1"/>
    <col min="9472" max="9472" width="25" style="209" customWidth="1"/>
    <col min="9473" max="9473" width="17.42578125" style="209" customWidth="1"/>
    <col min="9474" max="9474" width="51.42578125" style="209" customWidth="1"/>
    <col min="9475" max="9475" width="18.42578125" style="209" customWidth="1"/>
    <col min="9476" max="9476" width="28.85546875" style="209" customWidth="1"/>
    <col min="9477" max="9479" width="25.140625" style="209" customWidth="1"/>
    <col min="9480" max="9480" width="30.85546875" style="209" customWidth="1"/>
    <col min="9481" max="9481" width="6" style="209" customWidth="1"/>
    <col min="9482" max="9482" width="11" style="209" customWidth="1"/>
    <col min="9483" max="9483" width="5.85546875" style="209" customWidth="1"/>
    <col min="9484" max="9484" width="14.7109375" style="209" customWidth="1"/>
    <col min="9485" max="9485" width="11" style="209" customWidth="1"/>
    <col min="9486" max="9490" width="11.42578125" style="209" customWidth="1"/>
    <col min="9491" max="9723" width="11" style="209"/>
    <col min="9724" max="9724" width="24" style="209" customWidth="1"/>
    <col min="9725" max="9725" width="22.140625" style="209" customWidth="1"/>
    <col min="9726" max="9727" width="17" style="209" customWidth="1"/>
    <col min="9728" max="9728" width="25" style="209" customWidth="1"/>
    <col min="9729" max="9729" width="17.42578125" style="209" customWidth="1"/>
    <col min="9730" max="9730" width="51.42578125" style="209" customWidth="1"/>
    <col min="9731" max="9731" width="18.42578125" style="209" customWidth="1"/>
    <col min="9732" max="9732" width="28.85546875" style="209" customWidth="1"/>
    <col min="9733" max="9735" width="25.140625" style="209" customWidth="1"/>
    <col min="9736" max="9736" width="30.85546875" style="209" customWidth="1"/>
    <col min="9737" max="9737" width="6" style="209" customWidth="1"/>
    <col min="9738" max="9738" width="11" style="209" customWidth="1"/>
    <col min="9739" max="9739" width="5.85546875" style="209" customWidth="1"/>
    <col min="9740" max="9740" width="14.7109375" style="209" customWidth="1"/>
    <col min="9741" max="9741" width="11" style="209" customWidth="1"/>
    <col min="9742" max="9746" width="11.42578125" style="209" customWidth="1"/>
    <col min="9747" max="9979" width="11" style="209"/>
    <col min="9980" max="9980" width="24" style="209" customWidth="1"/>
    <col min="9981" max="9981" width="22.140625" style="209" customWidth="1"/>
    <col min="9982" max="9983" width="17" style="209" customWidth="1"/>
    <col min="9984" max="9984" width="25" style="209" customWidth="1"/>
    <col min="9985" max="9985" width="17.42578125" style="209" customWidth="1"/>
    <col min="9986" max="9986" width="51.42578125" style="209" customWidth="1"/>
    <col min="9987" max="9987" width="18.42578125" style="209" customWidth="1"/>
    <col min="9988" max="9988" width="28.85546875" style="209" customWidth="1"/>
    <col min="9989" max="9991" width="25.140625" style="209" customWidth="1"/>
    <col min="9992" max="9992" width="30.85546875" style="209" customWidth="1"/>
    <col min="9993" max="9993" width="6" style="209" customWidth="1"/>
    <col min="9994" max="9994" width="11" style="209" customWidth="1"/>
    <col min="9995" max="9995" width="5.85546875" style="209" customWidth="1"/>
    <col min="9996" max="9996" width="14.7109375" style="209" customWidth="1"/>
    <col min="9997" max="9997" width="11" style="209" customWidth="1"/>
    <col min="9998" max="10002" width="11.42578125" style="209" customWidth="1"/>
    <col min="10003" max="10235" width="11" style="209"/>
    <col min="10236" max="10236" width="24" style="209" customWidth="1"/>
    <col min="10237" max="10237" width="22.140625" style="209" customWidth="1"/>
    <col min="10238" max="10239" width="17" style="209" customWidth="1"/>
    <col min="10240" max="10240" width="25" style="209" customWidth="1"/>
    <col min="10241" max="10241" width="17.42578125" style="209" customWidth="1"/>
    <col min="10242" max="10242" width="51.42578125" style="209" customWidth="1"/>
    <col min="10243" max="10243" width="18.42578125" style="209" customWidth="1"/>
    <col min="10244" max="10244" width="28.85546875" style="209" customWidth="1"/>
    <col min="10245" max="10247" width="25.140625" style="209" customWidth="1"/>
    <col min="10248" max="10248" width="30.85546875" style="209" customWidth="1"/>
    <col min="10249" max="10249" width="6" style="209" customWidth="1"/>
    <col min="10250" max="10250" width="11" style="209" customWidth="1"/>
    <col min="10251" max="10251" width="5.85546875" style="209" customWidth="1"/>
    <col min="10252" max="10252" width="14.7109375" style="209" customWidth="1"/>
    <col min="10253" max="10253" width="11" style="209" customWidth="1"/>
    <col min="10254" max="10258" width="11.42578125" style="209" customWidth="1"/>
    <col min="10259" max="10491" width="11" style="209"/>
    <col min="10492" max="10492" width="24" style="209" customWidth="1"/>
    <col min="10493" max="10493" width="22.140625" style="209" customWidth="1"/>
    <col min="10494" max="10495" width="17" style="209" customWidth="1"/>
    <col min="10496" max="10496" width="25" style="209" customWidth="1"/>
    <col min="10497" max="10497" width="17.42578125" style="209" customWidth="1"/>
    <col min="10498" max="10498" width="51.42578125" style="209" customWidth="1"/>
    <col min="10499" max="10499" width="18.42578125" style="209" customWidth="1"/>
    <col min="10500" max="10500" width="28.85546875" style="209" customWidth="1"/>
    <col min="10501" max="10503" width="25.140625" style="209" customWidth="1"/>
    <col min="10504" max="10504" width="30.85546875" style="209" customWidth="1"/>
    <col min="10505" max="10505" width="6" style="209" customWidth="1"/>
    <col min="10506" max="10506" width="11" style="209" customWidth="1"/>
    <col min="10507" max="10507" width="5.85546875" style="209" customWidth="1"/>
    <col min="10508" max="10508" width="14.7109375" style="209" customWidth="1"/>
    <col min="10509" max="10509" width="11" style="209" customWidth="1"/>
    <col min="10510" max="10514" width="11.42578125" style="209" customWidth="1"/>
    <col min="10515" max="10747" width="11" style="209"/>
    <col min="10748" max="10748" width="24" style="209" customWidth="1"/>
    <col min="10749" max="10749" width="22.140625" style="209" customWidth="1"/>
    <col min="10750" max="10751" width="17" style="209" customWidth="1"/>
    <col min="10752" max="10752" width="25" style="209" customWidth="1"/>
    <col min="10753" max="10753" width="17.42578125" style="209" customWidth="1"/>
    <col min="10754" max="10754" width="51.42578125" style="209" customWidth="1"/>
    <col min="10755" max="10755" width="18.42578125" style="209" customWidth="1"/>
    <col min="10756" max="10756" width="28.85546875" style="209" customWidth="1"/>
    <col min="10757" max="10759" width="25.140625" style="209" customWidth="1"/>
    <col min="10760" max="10760" width="30.85546875" style="209" customWidth="1"/>
    <col min="10761" max="10761" width="6" style="209" customWidth="1"/>
    <col min="10762" max="10762" width="11" style="209" customWidth="1"/>
    <col min="10763" max="10763" width="5.85546875" style="209" customWidth="1"/>
    <col min="10764" max="10764" width="14.7109375" style="209" customWidth="1"/>
    <col min="10765" max="10765" width="11" style="209" customWidth="1"/>
    <col min="10766" max="10770" width="11.42578125" style="209" customWidth="1"/>
    <col min="10771" max="11003" width="11" style="209"/>
    <col min="11004" max="11004" width="24" style="209" customWidth="1"/>
    <col min="11005" max="11005" width="22.140625" style="209" customWidth="1"/>
    <col min="11006" max="11007" width="17" style="209" customWidth="1"/>
    <col min="11008" max="11008" width="25" style="209" customWidth="1"/>
    <col min="11009" max="11009" width="17.42578125" style="209" customWidth="1"/>
    <col min="11010" max="11010" width="51.42578125" style="209" customWidth="1"/>
    <col min="11011" max="11011" width="18.42578125" style="209" customWidth="1"/>
    <col min="11012" max="11012" width="28.85546875" style="209" customWidth="1"/>
    <col min="11013" max="11015" width="25.140625" style="209" customWidth="1"/>
    <col min="11016" max="11016" width="30.85546875" style="209" customWidth="1"/>
    <col min="11017" max="11017" width="6" style="209" customWidth="1"/>
    <col min="11018" max="11018" width="11" style="209" customWidth="1"/>
    <col min="11019" max="11019" width="5.85546875" style="209" customWidth="1"/>
    <col min="11020" max="11020" width="14.7109375" style="209" customWidth="1"/>
    <col min="11021" max="11021" width="11" style="209" customWidth="1"/>
    <col min="11022" max="11026" width="11.42578125" style="209" customWidth="1"/>
    <col min="11027" max="11259" width="11" style="209"/>
    <col min="11260" max="11260" width="24" style="209" customWidth="1"/>
    <col min="11261" max="11261" width="22.140625" style="209" customWidth="1"/>
    <col min="11262" max="11263" width="17" style="209" customWidth="1"/>
    <col min="11264" max="11264" width="25" style="209" customWidth="1"/>
    <col min="11265" max="11265" width="17.42578125" style="209" customWidth="1"/>
    <col min="11266" max="11266" width="51.42578125" style="209" customWidth="1"/>
    <col min="11267" max="11267" width="18.42578125" style="209" customWidth="1"/>
    <col min="11268" max="11268" width="28.85546875" style="209" customWidth="1"/>
    <col min="11269" max="11271" width="25.140625" style="209" customWidth="1"/>
    <col min="11272" max="11272" width="30.85546875" style="209" customWidth="1"/>
    <col min="11273" max="11273" width="6" style="209" customWidth="1"/>
    <col min="11274" max="11274" width="11" style="209" customWidth="1"/>
    <col min="11275" max="11275" width="5.85546875" style="209" customWidth="1"/>
    <col min="11276" max="11276" width="14.7109375" style="209" customWidth="1"/>
    <col min="11277" max="11277" width="11" style="209" customWidth="1"/>
    <col min="11278" max="11282" width="11.42578125" style="209" customWidth="1"/>
    <col min="11283" max="11515" width="11" style="209"/>
    <col min="11516" max="11516" width="24" style="209" customWidth="1"/>
    <col min="11517" max="11517" width="22.140625" style="209" customWidth="1"/>
    <col min="11518" max="11519" width="17" style="209" customWidth="1"/>
    <col min="11520" max="11520" width="25" style="209" customWidth="1"/>
    <col min="11521" max="11521" width="17.42578125" style="209" customWidth="1"/>
    <col min="11522" max="11522" width="51.42578125" style="209" customWidth="1"/>
    <col min="11523" max="11523" width="18.42578125" style="209" customWidth="1"/>
    <col min="11524" max="11524" width="28.85546875" style="209" customWidth="1"/>
    <col min="11525" max="11527" width="25.140625" style="209" customWidth="1"/>
    <col min="11528" max="11528" width="30.85546875" style="209" customWidth="1"/>
    <col min="11529" max="11529" width="6" style="209" customWidth="1"/>
    <col min="11530" max="11530" width="11" style="209" customWidth="1"/>
    <col min="11531" max="11531" width="5.85546875" style="209" customWidth="1"/>
    <col min="11532" max="11532" width="14.7109375" style="209" customWidth="1"/>
    <col min="11533" max="11533" width="11" style="209" customWidth="1"/>
    <col min="11534" max="11538" width="11.42578125" style="209" customWidth="1"/>
    <col min="11539" max="11771" width="11" style="209"/>
    <col min="11772" max="11772" width="24" style="209" customWidth="1"/>
    <col min="11773" max="11773" width="22.140625" style="209" customWidth="1"/>
    <col min="11774" max="11775" width="17" style="209" customWidth="1"/>
    <col min="11776" max="11776" width="25" style="209" customWidth="1"/>
    <col min="11777" max="11777" width="17.42578125" style="209" customWidth="1"/>
    <col min="11778" max="11778" width="51.42578125" style="209" customWidth="1"/>
    <col min="11779" max="11779" width="18.42578125" style="209" customWidth="1"/>
    <col min="11780" max="11780" width="28.85546875" style="209" customWidth="1"/>
    <col min="11781" max="11783" width="25.140625" style="209" customWidth="1"/>
    <col min="11784" max="11784" width="30.85546875" style="209" customWidth="1"/>
    <col min="11785" max="11785" width="6" style="209" customWidth="1"/>
    <col min="11786" max="11786" width="11" style="209" customWidth="1"/>
    <col min="11787" max="11787" width="5.85546875" style="209" customWidth="1"/>
    <col min="11788" max="11788" width="14.7109375" style="209" customWidth="1"/>
    <col min="11789" max="11789" width="11" style="209" customWidth="1"/>
    <col min="11790" max="11794" width="11.42578125" style="209" customWidth="1"/>
    <col min="11795" max="12027" width="11" style="209"/>
    <col min="12028" max="12028" width="24" style="209" customWidth="1"/>
    <col min="12029" max="12029" width="22.140625" style="209" customWidth="1"/>
    <col min="12030" max="12031" width="17" style="209" customWidth="1"/>
    <col min="12032" max="12032" width="25" style="209" customWidth="1"/>
    <col min="12033" max="12033" width="17.42578125" style="209" customWidth="1"/>
    <col min="12034" max="12034" width="51.42578125" style="209" customWidth="1"/>
    <col min="12035" max="12035" width="18.42578125" style="209" customWidth="1"/>
    <col min="12036" max="12036" width="28.85546875" style="209" customWidth="1"/>
    <col min="12037" max="12039" width="25.140625" style="209" customWidth="1"/>
    <col min="12040" max="12040" width="30.85546875" style="209" customWidth="1"/>
    <col min="12041" max="12041" width="6" style="209" customWidth="1"/>
    <col min="12042" max="12042" width="11" style="209" customWidth="1"/>
    <col min="12043" max="12043" width="5.85546875" style="209" customWidth="1"/>
    <col min="12044" max="12044" width="14.7109375" style="209" customWidth="1"/>
    <col min="12045" max="12045" width="11" style="209" customWidth="1"/>
    <col min="12046" max="12050" width="11.42578125" style="209" customWidth="1"/>
    <col min="12051" max="12283" width="11" style="209"/>
    <col min="12284" max="12284" width="24" style="209" customWidth="1"/>
    <col min="12285" max="12285" width="22.140625" style="209" customWidth="1"/>
    <col min="12286" max="12287" width="17" style="209" customWidth="1"/>
    <col min="12288" max="12288" width="25" style="209" customWidth="1"/>
    <col min="12289" max="12289" width="17.42578125" style="209" customWidth="1"/>
    <col min="12290" max="12290" width="51.42578125" style="209" customWidth="1"/>
    <col min="12291" max="12291" width="18.42578125" style="209" customWidth="1"/>
    <col min="12292" max="12292" width="28.85546875" style="209" customWidth="1"/>
    <col min="12293" max="12295" width="25.140625" style="209" customWidth="1"/>
    <col min="12296" max="12296" width="30.85546875" style="209" customWidth="1"/>
    <col min="12297" max="12297" width="6" style="209" customWidth="1"/>
    <col min="12298" max="12298" width="11" style="209" customWidth="1"/>
    <col min="12299" max="12299" width="5.85546875" style="209" customWidth="1"/>
    <col min="12300" max="12300" width="14.7109375" style="209" customWidth="1"/>
    <col min="12301" max="12301" width="11" style="209" customWidth="1"/>
    <col min="12302" max="12306" width="11.42578125" style="209" customWidth="1"/>
    <col min="12307" max="12539" width="11" style="209"/>
    <col min="12540" max="12540" width="24" style="209" customWidth="1"/>
    <col min="12541" max="12541" width="22.140625" style="209" customWidth="1"/>
    <col min="12542" max="12543" width="17" style="209" customWidth="1"/>
    <col min="12544" max="12544" width="25" style="209" customWidth="1"/>
    <col min="12545" max="12545" width="17.42578125" style="209" customWidth="1"/>
    <col min="12546" max="12546" width="51.42578125" style="209" customWidth="1"/>
    <col min="12547" max="12547" width="18.42578125" style="209" customWidth="1"/>
    <col min="12548" max="12548" width="28.85546875" style="209" customWidth="1"/>
    <col min="12549" max="12551" width="25.140625" style="209" customWidth="1"/>
    <col min="12552" max="12552" width="30.85546875" style="209" customWidth="1"/>
    <col min="12553" max="12553" width="6" style="209" customWidth="1"/>
    <col min="12554" max="12554" width="11" style="209" customWidth="1"/>
    <col min="12555" max="12555" width="5.85546875" style="209" customWidth="1"/>
    <col min="12556" max="12556" width="14.7109375" style="209" customWidth="1"/>
    <col min="12557" max="12557" width="11" style="209" customWidth="1"/>
    <col min="12558" max="12562" width="11.42578125" style="209" customWidth="1"/>
    <col min="12563" max="12795" width="11" style="209"/>
    <col min="12796" max="12796" width="24" style="209" customWidth="1"/>
    <col min="12797" max="12797" width="22.140625" style="209" customWidth="1"/>
    <col min="12798" max="12799" width="17" style="209" customWidth="1"/>
    <col min="12800" max="12800" width="25" style="209" customWidth="1"/>
    <col min="12801" max="12801" width="17.42578125" style="209" customWidth="1"/>
    <col min="12802" max="12802" width="51.42578125" style="209" customWidth="1"/>
    <col min="12803" max="12803" width="18.42578125" style="209" customWidth="1"/>
    <col min="12804" max="12804" width="28.85546875" style="209" customWidth="1"/>
    <col min="12805" max="12807" width="25.140625" style="209" customWidth="1"/>
    <col min="12808" max="12808" width="30.85546875" style="209" customWidth="1"/>
    <col min="12809" max="12809" width="6" style="209" customWidth="1"/>
    <col min="12810" max="12810" width="11" style="209" customWidth="1"/>
    <col min="12811" max="12811" width="5.85546875" style="209" customWidth="1"/>
    <col min="12812" max="12812" width="14.7109375" style="209" customWidth="1"/>
    <col min="12813" max="12813" width="11" style="209" customWidth="1"/>
    <col min="12814" max="12818" width="11.42578125" style="209" customWidth="1"/>
    <col min="12819" max="13051" width="11" style="209"/>
    <col min="13052" max="13052" width="24" style="209" customWidth="1"/>
    <col min="13053" max="13053" width="22.140625" style="209" customWidth="1"/>
    <col min="13054" max="13055" width="17" style="209" customWidth="1"/>
    <col min="13056" max="13056" width="25" style="209" customWidth="1"/>
    <col min="13057" max="13057" width="17.42578125" style="209" customWidth="1"/>
    <col min="13058" max="13058" width="51.42578125" style="209" customWidth="1"/>
    <col min="13059" max="13059" width="18.42578125" style="209" customWidth="1"/>
    <col min="13060" max="13060" width="28.85546875" style="209" customWidth="1"/>
    <col min="13061" max="13063" width="25.140625" style="209" customWidth="1"/>
    <col min="13064" max="13064" width="30.85546875" style="209" customWidth="1"/>
    <col min="13065" max="13065" width="6" style="209" customWidth="1"/>
    <col min="13066" max="13066" width="11" style="209" customWidth="1"/>
    <col min="13067" max="13067" width="5.85546875" style="209" customWidth="1"/>
    <col min="13068" max="13068" width="14.7109375" style="209" customWidth="1"/>
    <col min="13069" max="13069" width="11" style="209" customWidth="1"/>
    <col min="13070" max="13074" width="11.42578125" style="209" customWidth="1"/>
    <col min="13075" max="13307" width="11" style="209"/>
    <col min="13308" max="13308" width="24" style="209" customWidth="1"/>
    <col min="13309" max="13309" width="22.140625" style="209" customWidth="1"/>
    <col min="13310" max="13311" width="17" style="209" customWidth="1"/>
    <col min="13312" max="13312" width="25" style="209" customWidth="1"/>
    <col min="13313" max="13313" width="17.42578125" style="209" customWidth="1"/>
    <col min="13314" max="13314" width="51.42578125" style="209" customWidth="1"/>
    <col min="13315" max="13315" width="18.42578125" style="209" customWidth="1"/>
    <col min="13316" max="13316" width="28.85546875" style="209" customWidth="1"/>
    <col min="13317" max="13319" width="25.140625" style="209" customWidth="1"/>
    <col min="13320" max="13320" width="30.85546875" style="209" customWidth="1"/>
    <col min="13321" max="13321" width="6" style="209" customWidth="1"/>
    <col min="13322" max="13322" width="11" style="209" customWidth="1"/>
    <col min="13323" max="13323" width="5.85546875" style="209" customWidth="1"/>
    <col min="13324" max="13324" width="14.7109375" style="209" customWidth="1"/>
    <col min="13325" max="13325" width="11" style="209" customWidth="1"/>
    <col min="13326" max="13330" width="11.42578125" style="209" customWidth="1"/>
    <col min="13331" max="13563" width="11" style="209"/>
    <col min="13564" max="13564" width="24" style="209" customWidth="1"/>
    <col min="13565" max="13565" width="22.140625" style="209" customWidth="1"/>
    <col min="13566" max="13567" width="17" style="209" customWidth="1"/>
    <col min="13568" max="13568" width="25" style="209" customWidth="1"/>
    <col min="13569" max="13569" width="17.42578125" style="209" customWidth="1"/>
    <col min="13570" max="13570" width="51.42578125" style="209" customWidth="1"/>
    <col min="13571" max="13571" width="18.42578125" style="209" customWidth="1"/>
    <col min="13572" max="13572" width="28.85546875" style="209" customWidth="1"/>
    <col min="13573" max="13575" width="25.140625" style="209" customWidth="1"/>
    <col min="13576" max="13576" width="30.85546875" style="209" customWidth="1"/>
    <col min="13577" max="13577" width="6" style="209" customWidth="1"/>
    <col min="13578" max="13578" width="11" style="209" customWidth="1"/>
    <col min="13579" max="13579" width="5.85546875" style="209" customWidth="1"/>
    <col min="13580" max="13580" width="14.7109375" style="209" customWidth="1"/>
    <col min="13581" max="13581" width="11" style="209" customWidth="1"/>
    <col min="13582" max="13586" width="11.42578125" style="209" customWidth="1"/>
    <col min="13587" max="13819" width="11" style="209"/>
    <col min="13820" max="13820" width="24" style="209" customWidth="1"/>
    <col min="13821" max="13821" width="22.140625" style="209" customWidth="1"/>
    <col min="13822" max="13823" width="17" style="209" customWidth="1"/>
    <col min="13824" max="13824" width="25" style="209" customWidth="1"/>
    <col min="13825" max="13825" width="17.42578125" style="209" customWidth="1"/>
    <col min="13826" max="13826" width="51.42578125" style="209" customWidth="1"/>
    <col min="13827" max="13827" width="18.42578125" style="209" customWidth="1"/>
    <col min="13828" max="13828" width="28.85546875" style="209" customWidth="1"/>
    <col min="13829" max="13831" width="25.140625" style="209" customWidth="1"/>
    <col min="13832" max="13832" width="30.85546875" style="209" customWidth="1"/>
    <col min="13833" max="13833" width="6" style="209" customWidth="1"/>
    <col min="13834" max="13834" width="11" style="209" customWidth="1"/>
    <col min="13835" max="13835" width="5.85546875" style="209" customWidth="1"/>
    <col min="13836" max="13836" width="14.7109375" style="209" customWidth="1"/>
    <col min="13837" max="13837" width="11" style="209" customWidth="1"/>
    <col min="13838" max="13842" width="11.42578125" style="209" customWidth="1"/>
    <col min="13843" max="14075" width="11" style="209"/>
    <col min="14076" max="14076" width="24" style="209" customWidth="1"/>
    <col min="14077" max="14077" width="22.140625" style="209" customWidth="1"/>
    <col min="14078" max="14079" width="17" style="209" customWidth="1"/>
    <col min="14080" max="14080" width="25" style="209" customWidth="1"/>
    <col min="14081" max="14081" width="17.42578125" style="209" customWidth="1"/>
    <col min="14082" max="14082" width="51.42578125" style="209" customWidth="1"/>
    <col min="14083" max="14083" width="18.42578125" style="209" customWidth="1"/>
    <col min="14084" max="14084" width="28.85546875" style="209" customWidth="1"/>
    <col min="14085" max="14087" width="25.140625" style="209" customWidth="1"/>
    <col min="14088" max="14088" width="30.85546875" style="209" customWidth="1"/>
    <col min="14089" max="14089" width="6" style="209" customWidth="1"/>
    <col min="14090" max="14090" width="11" style="209" customWidth="1"/>
    <col min="14091" max="14091" width="5.85546875" style="209" customWidth="1"/>
    <col min="14092" max="14092" width="14.7109375" style="209" customWidth="1"/>
    <col min="14093" max="14093" width="11" style="209" customWidth="1"/>
    <col min="14094" max="14098" width="11.42578125" style="209" customWidth="1"/>
    <col min="14099" max="14331" width="11" style="209"/>
    <col min="14332" max="14332" width="24" style="209" customWidth="1"/>
    <col min="14333" max="14333" width="22.140625" style="209" customWidth="1"/>
    <col min="14334" max="14335" width="17" style="209" customWidth="1"/>
    <col min="14336" max="14336" width="25" style="209" customWidth="1"/>
    <col min="14337" max="14337" width="17.42578125" style="209" customWidth="1"/>
    <col min="14338" max="14338" width="51.42578125" style="209" customWidth="1"/>
    <col min="14339" max="14339" width="18.42578125" style="209" customWidth="1"/>
    <col min="14340" max="14340" width="28.85546875" style="209" customWidth="1"/>
    <col min="14341" max="14343" width="25.140625" style="209" customWidth="1"/>
    <col min="14344" max="14344" width="30.85546875" style="209" customWidth="1"/>
    <col min="14345" max="14345" width="6" style="209" customWidth="1"/>
    <col min="14346" max="14346" width="11" style="209" customWidth="1"/>
    <col min="14347" max="14347" width="5.85546875" style="209" customWidth="1"/>
    <col min="14348" max="14348" width="14.7109375" style="209" customWidth="1"/>
    <col min="14349" max="14349" width="11" style="209" customWidth="1"/>
    <col min="14350" max="14354" width="11.42578125" style="209" customWidth="1"/>
    <col min="14355" max="14587" width="11" style="209"/>
    <col min="14588" max="14588" width="24" style="209" customWidth="1"/>
    <col min="14589" max="14589" width="22.140625" style="209" customWidth="1"/>
    <col min="14590" max="14591" width="17" style="209" customWidth="1"/>
    <col min="14592" max="14592" width="25" style="209" customWidth="1"/>
    <col min="14593" max="14593" width="17.42578125" style="209" customWidth="1"/>
    <col min="14594" max="14594" width="51.42578125" style="209" customWidth="1"/>
    <col min="14595" max="14595" width="18.42578125" style="209" customWidth="1"/>
    <col min="14596" max="14596" width="28.85546875" style="209" customWidth="1"/>
    <col min="14597" max="14599" width="25.140625" style="209" customWidth="1"/>
    <col min="14600" max="14600" width="30.85546875" style="209" customWidth="1"/>
    <col min="14601" max="14601" width="6" style="209" customWidth="1"/>
    <col min="14602" max="14602" width="11" style="209" customWidth="1"/>
    <col min="14603" max="14603" width="5.85546875" style="209" customWidth="1"/>
    <col min="14604" max="14604" width="14.7109375" style="209" customWidth="1"/>
    <col min="14605" max="14605" width="11" style="209" customWidth="1"/>
    <col min="14606" max="14610" width="11.42578125" style="209" customWidth="1"/>
    <col min="14611" max="14843" width="11" style="209"/>
    <col min="14844" max="14844" width="24" style="209" customWidth="1"/>
    <col min="14845" max="14845" width="22.140625" style="209" customWidth="1"/>
    <col min="14846" max="14847" width="17" style="209" customWidth="1"/>
    <col min="14848" max="14848" width="25" style="209" customWidth="1"/>
    <col min="14849" max="14849" width="17.42578125" style="209" customWidth="1"/>
    <col min="14850" max="14850" width="51.42578125" style="209" customWidth="1"/>
    <col min="14851" max="14851" width="18.42578125" style="209" customWidth="1"/>
    <col min="14852" max="14852" width="28.85546875" style="209" customWidth="1"/>
    <col min="14853" max="14855" width="25.140625" style="209" customWidth="1"/>
    <col min="14856" max="14856" width="30.85546875" style="209" customWidth="1"/>
    <col min="14857" max="14857" width="6" style="209" customWidth="1"/>
    <col min="14858" max="14858" width="11" style="209" customWidth="1"/>
    <col min="14859" max="14859" width="5.85546875" style="209" customWidth="1"/>
    <col min="14860" max="14860" width="14.7109375" style="209" customWidth="1"/>
    <col min="14861" max="14861" width="11" style="209" customWidth="1"/>
    <col min="14862" max="14866" width="11.42578125" style="209" customWidth="1"/>
    <col min="14867" max="15099" width="11" style="209"/>
    <col min="15100" max="15100" width="24" style="209" customWidth="1"/>
    <col min="15101" max="15101" width="22.140625" style="209" customWidth="1"/>
    <col min="15102" max="15103" width="17" style="209" customWidth="1"/>
    <col min="15104" max="15104" width="25" style="209" customWidth="1"/>
    <col min="15105" max="15105" width="17.42578125" style="209" customWidth="1"/>
    <col min="15106" max="15106" width="51.42578125" style="209" customWidth="1"/>
    <col min="15107" max="15107" width="18.42578125" style="209" customWidth="1"/>
    <col min="15108" max="15108" width="28.85546875" style="209" customWidth="1"/>
    <col min="15109" max="15111" width="25.140625" style="209" customWidth="1"/>
    <col min="15112" max="15112" width="30.85546875" style="209" customWidth="1"/>
    <col min="15113" max="15113" width="6" style="209" customWidth="1"/>
    <col min="15114" max="15114" width="11" style="209" customWidth="1"/>
    <col min="15115" max="15115" width="5.85546875" style="209" customWidth="1"/>
    <col min="15116" max="15116" width="14.7109375" style="209" customWidth="1"/>
    <col min="15117" max="15117" width="11" style="209" customWidth="1"/>
    <col min="15118" max="15122" width="11.42578125" style="209" customWidth="1"/>
    <col min="15123" max="15355" width="11" style="209"/>
    <col min="15356" max="15356" width="24" style="209" customWidth="1"/>
    <col min="15357" max="15357" width="22.140625" style="209" customWidth="1"/>
    <col min="15358" max="15359" width="17" style="209" customWidth="1"/>
    <col min="15360" max="15360" width="25" style="209" customWidth="1"/>
    <col min="15361" max="15361" width="17.42578125" style="209" customWidth="1"/>
    <col min="15362" max="15362" width="51.42578125" style="209" customWidth="1"/>
    <col min="15363" max="15363" width="18.42578125" style="209" customWidth="1"/>
    <col min="15364" max="15364" width="28.85546875" style="209" customWidth="1"/>
    <col min="15365" max="15367" width="25.140625" style="209" customWidth="1"/>
    <col min="15368" max="15368" width="30.85546875" style="209" customWidth="1"/>
    <col min="15369" max="15369" width="6" style="209" customWidth="1"/>
    <col min="15370" max="15370" width="11" style="209" customWidth="1"/>
    <col min="15371" max="15371" width="5.85546875" style="209" customWidth="1"/>
    <col min="15372" max="15372" width="14.7109375" style="209" customWidth="1"/>
    <col min="15373" max="15373" width="11" style="209" customWidth="1"/>
    <col min="15374" max="15378" width="11.42578125" style="209" customWidth="1"/>
    <col min="15379" max="15611" width="11" style="209"/>
    <col min="15612" max="15612" width="24" style="209" customWidth="1"/>
    <col min="15613" max="15613" width="22.140625" style="209" customWidth="1"/>
    <col min="15614" max="15615" width="17" style="209" customWidth="1"/>
    <col min="15616" max="15616" width="25" style="209" customWidth="1"/>
    <col min="15617" max="15617" width="17.42578125" style="209" customWidth="1"/>
    <col min="15618" max="15618" width="51.42578125" style="209" customWidth="1"/>
    <col min="15619" max="15619" width="18.42578125" style="209" customWidth="1"/>
    <col min="15620" max="15620" width="28.85546875" style="209" customWidth="1"/>
    <col min="15621" max="15623" width="25.140625" style="209" customWidth="1"/>
    <col min="15624" max="15624" width="30.85546875" style="209" customWidth="1"/>
    <col min="15625" max="15625" width="6" style="209" customWidth="1"/>
    <col min="15626" max="15626" width="11" style="209" customWidth="1"/>
    <col min="15627" max="15627" width="5.85546875" style="209" customWidth="1"/>
    <col min="15628" max="15628" width="14.7109375" style="209" customWidth="1"/>
    <col min="15629" max="15629" width="11" style="209" customWidth="1"/>
    <col min="15630" max="15634" width="11.42578125" style="209" customWidth="1"/>
    <col min="15635" max="15867" width="11" style="209"/>
    <col min="15868" max="15868" width="24" style="209" customWidth="1"/>
    <col min="15869" max="15869" width="22.140625" style="209" customWidth="1"/>
    <col min="15870" max="15871" width="17" style="209" customWidth="1"/>
    <col min="15872" max="15872" width="25" style="209" customWidth="1"/>
    <col min="15873" max="15873" width="17.42578125" style="209" customWidth="1"/>
    <col min="15874" max="15874" width="51.42578125" style="209" customWidth="1"/>
    <col min="15875" max="15875" width="18.42578125" style="209" customWidth="1"/>
    <col min="15876" max="15876" width="28.85546875" style="209" customWidth="1"/>
    <col min="15877" max="15879" width="25.140625" style="209" customWidth="1"/>
    <col min="15880" max="15880" width="30.85546875" style="209" customWidth="1"/>
    <col min="15881" max="15881" width="6" style="209" customWidth="1"/>
    <col min="15882" max="15882" width="11" style="209" customWidth="1"/>
    <col min="15883" max="15883" width="5.85546875" style="209" customWidth="1"/>
    <col min="15884" max="15884" width="14.7109375" style="209" customWidth="1"/>
    <col min="15885" max="15885" width="11" style="209" customWidth="1"/>
    <col min="15886" max="15890" width="11.42578125" style="209" customWidth="1"/>
    <col min="15891" max="16123" width="11" style="209"/>
    <col min="16124" max="16124" width="24" style="209" customWidth="1"/>
    <col min="16125" max="16125" width="22.140625" style="209" customWidth="1"/>
    <col min="16126" max="16127" width="17" style="209" customWidth="1"/>
    <col min="16128" max="16128" width="25" style="209" customWidth="1"/>
    <col min="16129" max="16129" width="17.42578125" style="209" customWidth="1"/>
    <col min="16130" max="16130" width="51.42578125" style="209" customWidth="1"/>
    <col min="16131" max="16131" width="18.42578125" style="209" customWidth="1"/>
    <col min="16132" max="16132" width="28.85546875" style="209" customWidth="1"/>
    <col min="16133" max="16135" width="25.140625" style="209" customWidth="1"/>
    <col min="16136" max="16136" width="30.85546875" style="209" customWidth="1"/>
    <col min="16137" max="16137" width="6" style="209" customWidth="1"/>
    <col min="16138" max="16138" width="11" style="209" customWidth="1"/>
    <col min="16139" max="16139" width="5.85546875" style="209" customWidth="1"/>
    <col min="16140" max="16140" width="14.7109375" style="209" customWidth="1"/>
    <col min="16141" max="16141" width="11" style="209" customWidth="1"/>
    <col min="16142" max="16146" width="11.42578125" style="209" customWidth="1"/>
    <col min="16147" max="16384" width="11" style="209"/>
  </cols>
  <sheetData>
    <row r="1" spans="1:23" ht="62.25" customHeight="1">
      <c r="A1" s="663" t="s">
        <v>281</v>
      </c>
      <c r="B1" s="663"/>
      <c r="C1" s="663"/>
      <c r="D1" s="663"/>
      <c r="E1" s="663"/>
      <c r="F1" s="663"/>
      <c r="G1" s="663"/>
      <c r="H1" s="663"/>
      <c r="I1" s="663"/>
      <c r="J1" s="663"/>
      <c r="K1" s="663"/>
      <c r="L1" s="663"/>
      <c r="M1" s="663"/>
      <c r="N1" s="663"/>
    </row>
    <row r="2" spans="1:23" ht="62.25" customHeight="1">
      <c r="A2" s="663"/>
      <c r="B2" s="663"/>
      <c r="C2" s="663"/>
      <c r="D2" s="663"/>
      <c r="E2" s="663"/>
      <c r="F2" s="663"/>
      <c r="G2" s="663"/>
      <c r="H2" s="663"/>
      <c r="I2" s="663"/>
      <c r="J2" s="663"/>
      <c r="K2" s="663"/>
      <c r="L2" s="663"/>
      <c r="M2" s="663"/>
      <c r="N2" s="663"/>
    </row>
    <row r="3" spans="1:23">
      <c r="A3" s="210"/>
      <c r="B3" s="210"/>
      <c r="C3" s="210"/>
      <c r="D3" s="210"/>
      <c r="E3" s="210"/>
      <c r="F3" s="210"/>
      <c r="G3" s="210"/>
      <c r="H3" s="210"/>
      <c r="I3" s="210"/>
      <c r="J3" s="210"/>
      <c r="K3" s="210"/>
      <c r="L3" s="210"/>
      <c r="M3" s="210"/>
      <c r="N3" s="210"/>
    </row>
    <row r="4" spans="1:23" ht="38.25" customHeight="1">
      <c r="A4" s="664" t="s">
        <v>163</v>
      </c>
      <c r="B4" s="664"/>
      <c r="C4" s="664"/>
      <c r="D4" s="664"/>
      <c r="E4" s="664"/>
      <c r="F4" s="664"/>
      <c r="G4" s="664"/>
      <c r="H4" s="664"/>
      <c r="I4" s="664"/>
      <c r="J4" s="664"/>
      <c r="K4" s="664"/>
      <c r="L4" s="664"/>
      <c r="M4" s="664"/>
      <c r="N4" s="664"/>
    </row>
    <row r="5" spans="1:23" ht="13.5" thickBot="1"/>
    <row r="6" spans="1:23" ht="73.5" customHeight="1" thickBot="1">
      <c r="A6" s="211" t="s">
        <v>164</v>
      </c>
      <c r="B6" s="211" t="s">
        <v>165</v>
      </c>
      <c r="C6" s="665" t="s">
        <v>166</v>
      </c>
      <c r="D6" s="666"/>
      <c r="E6" s="212" t="s">
        <v>167</v>
      </c>
      <c r="F6" s="665" t="s">
        <v>34</v>
      </c>
      <c r="G6" s="667"/>
      <c r="H6" s="666"/>
      <c r="I6" s="665" t="s">
        <v>168</v>
      </c>
      <c r="J6" s="668"/>
      <c r="K6" s="213" t="s">
        <v>179</v>
      </c>
    </row>
    <row r="7" spans="1:23" ht="39" customHeight="1">
      <c r="A7" s="669" t="s">
        <v>277</v>
      </c>
      <c r="B7" s="671" t="s">
        <v>278</v>
      </c>
      <c r="C7" s="673">
        <v>4</v>
      </c>
      <c r="D7" s="675">
        <v>41689</v>
      </c>
      <c r="E7" s="677">
        <v>3</v>
      </c>
      <c r="F7" s="679" t="s">
        <v>279</v>
      </c>
      <c r="G7" s="680"/>
      <c r="H7" s="681"/>
      <c r="I7" s="679" t="s">
        <v>280</v>
      </c>
      <c r="J7" s="685"/>
      <c r="K7" s="687">
        <v>102.4462650497541</v>
      </c>
    </row>
    <row r="8" spans="1:23" ht="35.25" customHeight="1" thickBot="1">
      <c r="A8" s="670"/>
      <c r="B8" s="672"/>
      <c r="C8" s="674"/>
      <c r="D8" s="676"/>
      <c r="E8" s="678"/>
      <c r="F8" s="682"/>
      <c r="G8" s="683"/>
      <c r="H8" s="684"/>
      <c r="I8" s="682"/>
      <c r="J8" s="686"/>
      <c r="K8" s="688"/>
      <c r="L8" s="214"/>
      <c r="M8" s="273"/>
      <c r="N8" s="214"/>
    </row>
    <row r="9" spans="1:23" ht="24" customHeight="1">
      <c r="A9" s="215"/>
      <c r="B9" s="215"/>
      <c r="C9" s="215"/>
      <c r="D9" s="215"/>
      <c r="E9" s="215"/>
      <c r="F9" s="215"/>
      <c r="G9" s="215"/>
      <c r="H9" s="215"/>
      <c r="I9" s="215"/>
      <c r="J9" s="215"/>
      <c r="K9" s="215"/>
      <c r="L9" s="215"/>
      <c r="M9" s="215"/>
      <c r="S9" s="216"/>
      <c r="T9" s="216"/>
      <c r="U9" s="216"/>
      <c r="V9" s="216"/>
      <c r="W9" s="216"/>
    </row>
    <row r="10" spans="1:23" ht="12.75" hidden="1" customHeight="1">
      <c r="A10" s="217"/>
      <c r="B10" s="217"/>
      <c r="E10" s="215"/>
      <c r="F10" s="218"/>
      <c r="G10" s="218"/>
      <c r="H10" s="218"/>
      <c r="S10" s="216"/>
      <c r="T10" s="216"/>
      <c r="U10" s="216"/>
      <c r="V10" s="216"/>
    </row>
    <row r="11" spans="1:23" ht="12.75" hidden="1" customHeight="1">
      <c r="A11" s="217"/>
      <c r="B11" s="217"/>
      <c r="C11" s="219"/>
      <c r="D11" s="219"/>
      <c r="E11" s="215"/>
      <c r="F11" s="220"/>
      <c r="G11" s="220"/>
      <c r="H11" s="220"/>
      <c r="S11" s="216"/>
      <c r="T11" s="216"/>
      <c r="U11" s="216"/>
      <c r="V11" s="216"/>
    </row>
    <row r="12" spans="1:23" hidden="1">
      <c r="A12" s="217"/>
      <c r="B12" s="217"/>
      <c r="C12" s="219"/>
      <c r="D12" s="219"/>
      <c r="E12" s="215"/>
      <c r="F12" s="221"/>
      <c r="G12" s="221"/>
      <c r="H12" s="221"/>
      <c r="S12" s="216"/>
      <c r="T12" s="216"/>
      <c r="U12" s="216"/>
      <c r="V12" s="216"/>
      <c r="W12" s="216"/>
    </row>
    <row r="13" spans="1:23" hidden="1">
      <c r="A13" s="217"/>
      <c r="B13" s="217"/>
      <c r="C13" s="217"/>
      <c r="D13" s="217"/>
      <c r="E13" s="222"/>
      <c r="F13" s="223"/>
      <c r="G13" s="223"/>
      <c r="H13" s="223"/>
      <c r="S13" s="216"/>
      <c r="T13" s="216"/>
      <c r="U13" s="216"/>
      <c r="V13" s="216"/>
      <c r="W13" s="216"/>
    </row>
    <row r="14" spans="1:23" hidden="1">
      <c r="A14" s="217"/>
      <c r="B14" s="217"/>
      <c r="C14" s="217"/>
      <c r="D14" s="217"/>
      <c r="E14" s="224"/>
      <c r="F14" s="221"/>
      <c r="G14" s="221"/>
      <c r="H14" s="221"/>
      <c r="N14" s="225"/>
      <c r="S14" s="216"/>
      <c r="T14" s="216"/>
      <c r="U14" s="216"/>
      <c r="V14" s="216"/>
      <c r="W14" s="216"/>
    </row>
    <row r="15" spans="1:23" hidden="1">
      <c r="A15" s="217"/>
      <c r="B15" s="217"/>
      <c r="C15" s="217"/>
      <c r="D15" s="217"/>
      <c r="E15" s="226"/>
      <c r="F15" s="221"/>
      <c r="G15" s="221"/>
      <c r="H15" s="221"/>
      <c r="S15" s="216"/>
      <c r="T15" s="216"/>
      <c r="U15" s="216"/>
      <c r="V15" s="216"/>
      <c r="W15" s="216"/>
    </row>
    <row r="16" spans="1:23" hidden="1">
      <c r="A16" s="217"/>
      <c r="B16" s="217"/>
      <c r="C16" s="227"/>
      <c r="D16" s="227"/>
      <c r="E16" s="227"/>
      <c r="F16" s="223"/>
      <c r="G16" s="223"/>
      <c r="H16" s="223"/>
      <c r="S16" s="216"/>
      <c r="T16" s="216"/>
      <c r="U16" s="216"/>
      <c r="V16" s="216"/>
      <c r="W16" s="216"/>
    </row>
    <row r="17" spans="1:24" hidden="1">
      <c r="A17" s="217"/>
      <c r="B17" s="217"/>
      <c r="C17" s="224"/>
      <c r="D17" s="224"/>
      <c r="E17" s="224"/>
      <c r="F17" s="228"/>
      <c r="G17" s="228"/>
      <c r="H17" s="228"/>
      <c r="S17" s="216"/>
      <c r="T17" s="216"/>
      <c r="U17" s="216"/>
      <c r="V17" s="216"/>
      <c r="W17" s="216"/>
    </row>
    <row r="18" spans="1:24">
      <c r="A18" s="224"/>
      <c r="B18" s="224"/>
      <c r="C18" s="224"/>
      <c r="D18" s="224"/>
      <c r="E18" s="229"/>
      <c r="F18" s="228"/>
      <c r="G18" s="228"/>
      <c r="H18" s="228"/>
      <c r="I18" s="224"/>
      <c r="J18" s="224"/>
      <c r="K18" s="224"/>
      <c r="L18" s="224"/>
      <c r="M18" s="224"/>
      <c r="N18" s="224"/>
      <c r="S18" s="216"/>
      <c r="T18" s="216"/>
      <c r="U18" s="216"/>
      <c r="V18" s="216"/>
      <c r="W18" s="216"/>
    </row>
    <row r="19" spans="1:24" ht="12.75" customHeight="1">
      <c r="A19" s="230" t="s">
        <v>71</v>
      </c>
      <c r="B19" s="231">
        <v>1</v>
      </c>
      <c r="C19" s="631" t="s">
        <v>299</v>
      </c>
      <c r="D19" s="631"/>
      <c r="E19" s="631"/>
      <c r="F19" s="631"/>
      <c r="G19" s="631"/>
      <c r="H19" s="631"/>
      <c r="I19" s="631"/>
      <c r="J19" s="631"/>
      <c r="K19" s="296"/>
      <c r="L19" s="296"/>
      <c r="M19" s="296"/>
      <c r="N19" s="310"/>
      <c r="S19" s="216"/>
      <c r="T19" s="216"/>
      <c r="U19" s="216"/>
      <c r="V19" s="216"/>
      <c r="W19" s="216"/>
    </row>
    <row r="20" spans="1:24" s="233" customFormat="1" ht="12.75" customHeight="1">
      <c r="A20" s="230"/>
      <c r="B20" s="230"/>
      <c r="C20" s="632" t="s">
        <v>572</v>
      </c>
      <c r="D20" s="632"/>
      <c r="E20" s="632"/>
      <c r="F20" s="632"/>
      <c r="G20" s="632"/>
      <c r="H20" s="632"/>
      <c r="I20" s="632"/>
      <c r="J20" s="632"/>
      <c r="K20" s="297"/>
      <c r="L20" s="297"/>
      <c r="M20" s="297"/>
      <c r="N20" s="311"/>
      <c r="S20" s="232"/>
      <c r="T20" s="232"/>
      <c r="U20" s="232"/>
      <c r="V20" s="232"/>
      <c r="W20" s="232"/>
    </row>
    <row r="21" spans="1:24">
      <c r="A21" s="230"/>
      <c r="B21" s="230"/>
      <c r="C21" s="632"/>
      <c r="D21" s="632"/>
      <c r="E21" s="632"/>
      <c r="F21" s="632"/>
      <c r="G21" s="632"/>
      <c r="H21" s="632"/>
      <c r="I21" s="632"/>
      <c r="J21" s="632"/>
      <c r="K21" s="297"/>
      <c r="L21" s="297"/>
      <c r="M21" s="297"/>
      <c r="N21" s="311"/>
      <c r="S21" s="216"/>
      <c r="T21" s="216"/>
      <c r="U21" s="216"/>
      <c r="V21" s="216"/>
      <c r="W21" s="216"/>
    </row>
    <row r="22" spans="1:24" ht="13.5" thickBot="1">
      <c r="A22" s="216"/>
      <c r="B22" s="216"/>
      <c r="C22" s="216"/>
      <c r="D22" s="216"/>
      <c r="E22" s="216"/>
      <c r="F22" s="234"/>
      <c r="G22" s="234"/>
      <c r="H22" s="234"/>
      <c r="I22" s="227"/>
      <c r="J22" s="222"/>
      <c r="K22" s="222"/>
      <c r="L22" s="222"/>
      <c r="M22" s="222"/>
      <c r="S22" s="216"/>
      <c r="T22" s="216"/>
      <c r="U22" s="216"/>
      <c r="V22" s="216"/>
      <c r="W22" s="216"/>
    </row>
    <row r="23" spans="1:24" ht="48" thickBot="1">
      <c r="A23" s="235" t="s">
        <v>169</v>
      </c>
      <c r="B23" s="236" t="s">
        <v>170</v>
      </c>
      <c r="C23" s="236" t="s">
        <v>171</v>
      </c>
      <c r="D23" s="633" t="s">
        <v>172</v>
      </c>
      <c r="E23" s="634"/>
      <c r="F23" s="236" t="s">
        <v>173</v>
      </c>
      <c r="G23" s="236" t="s">
        <v>201</v>
      </c>
      <c r="H23" s="236" t="s">
        <v>6</v>
      </c>
      <c r="I23" s="236" t="s">
        <v>174</v>
      </c>
      <c r="J23" s="236" t="s">
        <v>29</v>
      </c>
      <c r="K23" s="236" t="s">
        <v>14</v>
      </c>
      <c r="L23" s="236" t="s">
        <v>175</v>
      </c>
      <c r="M23" s="298" t="s">
        <v>176</v>
      </c>
      <c r="N23" s="237" t="s">
        <v>12</v>
      </c>
      <c r="T23" s="216"/>
      <c r="U23" s="216"/>
      <c r="V23" s="216"/>
      <c r="W23" s="216"/>
      <c r="X23" s="216"/>
    </row>
    <row r="24" spans="1:24" ht="51">
      <c r="A24" s="635" t="s">
        <v>277</v>
      </c>
      <c r="B24" s="638" t="s">
        <v>318</v>
      </c>
      <c r="C24" s="641" t="s">
        <v>320</v>
      </c>
      <c r="D24" s="644">
        <v>38064</v>
      </c>
      <c r="E24" s="647" t="s">
        <v>584</v>
      </c>
      <c r="F24" s="650" t="s">
        <v>319</v>
      </c>
      <c r="G24" s="650" t="s">
        <v>321</v>
      </c>
      <c r="H24" s="238" t="s">
        <v>309</v>
      </c>
      <c r="I24" s="239">
        <v>40515</v>
      </c>
      <c r="J24" s="240">
        <v>124782087</v>
      </c>
      <c r="K24" s="241">
        <v>242.29531456310679</v>
      </c>
      <c r="L24" s="312" t="s">
        <v>37</v>
      </c>
      <c r="M24" s="242"/>
      <c r="N24" s="660" t="s">
        <v>37</v>
      </c>
      <c r="T24" s="216"/>
      <c r="U24" s="216"/>
      <c r="V24" s="216"/>
      <c r="W24" s="216"/>
      <c r="X24" s="216"/>
    </row>
    <row r="25" spans="1:24" ht="51">
      <c r="A25" s="636"/>
      <c r="B25" s="639"/>
      <c r="C25" s="642"/>
      <c r="D25" s="645"/>
      <c r="E25" s="648"/>
      <c r="F25" s="651"/>
      <c r="G25" s="651"/>
      <c r="H25" s="339" t="s">
        <v>310</v>
      </c>
      <c r="I25" s="340">
        <v>41936</v>
      </c>
      <c r="J25" s="341">
        <v>52999008</v>
      </c>
      <c r="K25" s="241">
        <v>86.037350649350643</v>
      </c>
      <c r="L25" s="456">
        <v>0</v>
      </c>
      <c r="M25" s="242"/>
      <c r="N25" s="661"/>
      <c r="T25" s="216"/>
      <c r="U25" s="216"/>
      <c r="V25" s="216"/>
      <c r="W25" s="216"/>
      <c r="X25" s="216"/>
    </row>
    <row r="26" spans="1:24" ht="51.75" thickBot="1">
      <c r="A26" s="636"/>
      <c r="B26" s="639"/>
      <c r="C26" s="642"/>
      <c r="D26" s="645"/>
      <c r="E26" s="648"/>
      <c r="F26" s="651"/>
      <c r="G26" s="651"/>
      <c r="H26" s="339" t="s">
        <v>312</v>
      </c>
      <c r="I26" s="340">
        <v>41129</v>
      </c>
      <c r="J26" s="341">
        <v>132186100</v>
      </c>
      <c r="K26" s="241">
        <v>233.25586730192342</v>
      </c>
      <c r="L26" s="488" t="s">
        <v>37</v>
      </c>
      <c r="M26" s="242"/>
      <c r="N26" s="662"/>
      <c r="T26" s="216"/>
      <c r="U26" s="216"/>
      <c r="V26" s="216"/>
      <c r="W26" s="216"/>
      <c r="X26" s="216"/>
    </row>
    <row r="27" spans="1:24" ht="13.5" hidden="1" thickBot="1">
      <c r="A27" s="636"/>
      <c r="B27" s="639"/>
      <c r="C27" s="642"/>
      <c r="D27" s="645"/>
      <c r="E27" s="648"/>
      <c r="F27" s="651"/>
      <c r="G27" s="651"/>
      <c r="H27" s="339"/>
      <c r="I27" s="340"/>
      <c r="J27" s="341"/>
      <c r="K27" s="241">
        <v>0</v>
      </c>
      <c r="L27" s="456">
        <v>0</v>
      </c>
      <c r="M27" s="242"/>
      <c r="N27" s="333"/>
      <c r="T27" s="216"/>
      <c r="U27" s="216"/>
      <c r="V27" s="216"/>
      <c r="W27" s="216"/>
      <c r="X27" s="216"/>
    </row>
    <row r="28" spans="1:24" ht="13.5" hidden="1" thickBot="1">
      <c r="A28" s="636"/>
      <c r="B28" s="639"/>
      <c r="C28" s="642"/>
      <c r="D28" s="645"/>
      <c r="E28" s="648"/>
      <c r="F28" s="651"/>
      <c r="G28" s="651"/>
      <c r="H28" s="339"/>
      <c r="I28" s="340"/>
      <c r="J28" s="341"/>
      <c r="K28" s="241">
        <v>0</v>
      </c>
      <c r="L28" s="456">
        <v>0</v>
      </c>
      <c r="M28" s="242"/>
      <c r="N28" s="333"/>
      <c r="T28" s="216"/>
      <c r="U28" s="216"/>
      <c r="V28" s="216"/>
      <c r="W28" s="216"/>
      <c r="X28" s="216"/>
    </row>
    <row r="29" spans="1:24" ht="16.5" thickBot="1">
      <c r="A29" s="637"/>
      <c r="B29" s="640"/>
      <c r="C29" s="643"/>
      <c r="D29" s="646"/>
      <c r="E29" s="649"/>
      <c r="F29" s="652"/>
      <c r="G29" s="652"/>
      <c r="H29" s="655" t="s">
        <v>177</v>
      </c>
      <c r="I29" s="656"/>
      <c r="J29" s="656"/>
      <c r="K29" s="248">
        <v>561.58853251438086</v>
      </c>
      <c r="L29" s="249"/>
      <c r="M29" s="250"/>
      <c r="N29" s="251"/>
      <c r="T29" s="216"/>
      <c r="U29" s="216"/>
      <c r="V29" s="216"/>
      <c r="W29" s="216"/>
      <c r="X29" s="216"/>
    </row>
    <row r="30" spans="1:24" s="256" customFormat="1" ht="12" thickBot="1">
      <c r="A30" s="252"/>
      <c r="B30" s="253"/>
      <c r="C30" s="253"/>
      <c r="D30" s="629"/>
      <c r="E30" s="630"/>
      <c r="F30" s="253"/>
      <c r="G30" s="253"/>
      <c r="H30" s="253"/>
      <c r="I30" s="253"/>
      <c r="J30" s="253"/>
      <c r="K30" s="253"/>
      <c r="L30" s="253"/>
      <c r="M30" s="299"/>
      <c r="N30" s="254"/>
    </row>
    <row r="31" spans="1:24">
      <c r="A31" s="258"/>
      <c r="B31" s="259"/>
      <c r="C31" s="260"/>
      <c r="D31" s="260"/>
      <c r="E31" s="261"/>
      <c r="F31" s="262"/>
      <c r="G31" s="262"/>
      <c r="H31" s="263"/>
      <c r="I31" s="264"/>
      <c r="J31" s="265"/>
      <c r="K31" s="265"/>
      <c r="L31" s="265"/>
      <c r="M31" s="265"/>
      <c r="N31" s="266"/>
      <c r="S31" s="216"/>
      <c r="T31" s="216"/>
      <c r="U31" s="216"/>
      <c r="V31" s="216"/>
      <c r="W31" s="216"/>
    </row>
    <row r="32" spans="1:24" ht="12.75" customHeight="1">
      <c r="A32" s="230" t="s">
        <v>71</v>
      </c>
      <c r="B32" s="231">
        <v>2</v>
      </c>
      <c r="C32" s="631" t="s">
        <v>274</v>
      </c>
      <c r="D32" s="631"/>
      <c r="E32" s="631"/>
      <c r="F32" s="631"/>
      <c r="G32" s="631"/>
      <c r="H32" s="631"/>
      <c r="I32" s="631"/>
      <c r="J32" s="631"/>
      <c r="K32" s="296"/>
      <c r="L32" s="296"/>
      <c r="M32" s="296"/>
      <c r="N32" s="267"/>
      <c r="S32" s="216"/>
      <c r="T32" s="216"/>
      <c r="U32" s="216"/>
      <c r="V32" s="216"/>
      <c r="W32" s="216"/>
    </row>
    <row r="33" spans="1:23" ht="12.75" customHeight="1">
      <c r="A33" s="230"/>
      <c r="B33" s="230"/>
      <c r="C33" s="632" t="s">
        <v>573</v>
      </c>
      <c r="D33" s="632"/>
      <c r="E33" s="632"/>
      <c r="F33" s="632"/>
      <c r="G33" s="632"/>
      <c r="H33" s="632"/>
      <c r="I33" s="632"/>
      <c r="J33" s="632"/>
      <c r="K33" s="297"/>
      <c r="L33" s="297"/>
      <c r="M33" s="297"/>
      <c r="N33" s="267"/>
      <c r="S33" s="216"/>
      <c r="T33" s="216"/>
      <c r="U33" s="216"/>
      <c r="V33" s="216"/>
      <c r="W33" s="216"/>
    </row>
    <row r="34" spans="1:23" ht="13.5" thickBot="1"/>
    <row r="35" spans="1:23" ht="52.5" customHeight="1" thickBot="1">
      <c r="A35" s="235" t="s">
        <v>169</v>
      </c>
      <c r="B35" s="236" t="s">
        <v>170</v>
      </c>
      <c r="C35" s="236" t="s">
        <v>171</v>
      </c>
      <c r="D35" s="633" t="s">
        <v>172</v>
      </c>
      <c r="E35" s="634"/>
      <c r="F35" s="236" t="s">
        <v>173</v>
      </c>
      <c r="G35" s="236" t="s">
        <v>201</v>
      </c>
      <c r="H35" s="236" t="s">
        <v>6</v>
      </c>
      <c r="I35" s="236" t="s">
        <v>174</v>
      </c>
      <c r="J35" s="236" t="s">
        <v>29</v>
      </c>
      <c r="K35" s="236" t="s">
        <v>14</v>
      </c>
      <c r="L35" s="236" t="s">
        <v>175</v>
      </c>
      <c r="M35" s="298" t="s">
        <v>176</v>
      </c>
      <c r="N35" s="237" t="s">
        <v>12</v>
      </c>
    </row>
    <row r="36" spans="1:23" ht="25.5" hidden="1" customHeight="1">
      <c r="A36" s="635" t="s">
        <v>277</v>
      </c>
      <c r="B36" s="638" t="s">
        <v>338</v>
      </c>
      <c r="C36" s="641" t="s">
        <v>339</v>
      </c>
      <c r="D36" s="644">
        <v>35845</v>
      </c>
      <c r="E36" s="647" t="s">
        <v>584</v>
      </c>
      <c r="F36" s="650" t="s">
        <v>319</v>
      </c>
      <c r="G36" s="650"/>
      <c r="H36" s="484" t="s">
        <v>358</v>
      </c>
      <c r="I36" s="239"/>
      <c r="J36" s="240"/>
      <c r="K36" s="241">
        <v>0</v>
      </c>
      <c r="L36" s="312">
        <v>0</v>
      </c>
      <c r="M36" s="242"/>
      <c r="N36" s="336" t="s">
        <v>342</v>
      </c>
    </row>
    <row r="37" spans="1:23" ht="51" customHeight="1">
      <c r="A37" s="636"/>
      <c r="B37" s="639"/>
      <c r="C37" s="642"/>
      <c r="D37" s="645"/>
      <c r="E37" s="648"/>
      <c r="F37" s="651"/>
      <c r="G37" s="651"/>
      <c r="H37" s="238" t="s">
        <v>343</v>
      </c>
      <c r="I37" s="340"/>
      <c r="J37" s="341">
        <v>389000000</v>
      </c>
      <c r="K37" s="241" t="s">
        <v>585</v>
      </c>
      <c r="L37" s="312">
        <v>0</v>
      </c>
      <c r="M37" s="242"/>
      <c r="N37" s="657" t="s">
        <v>367</v>
      </c>
    </row>
    <row r="38" spans="1:23" ht="25.5">
      <c r="A38" s="636"/>
      <c r="B38" s="639"/>
      <c r="C38" s="642"/>
      <c r="D38" s="645"/>
      <c r="E38" s="648"/>
      <c r="F38" s="651"/>
      <c r="G38" s="651"/>
      <c r="H38" s="339" t="s">
        <v>340</v>
      </c>
      <c r="I38" s="340"/>
      <c r="J38" s="341">
        <v>269000000</v>
      </c>
      <c r="K38" s="241" t="s">
        <v>585</v>
      </c>
      <c r="L38" s="312">
        <v>0</v>
      </c>
      <c r="M38" s="243"/>
      <c r="N38" s="658"/>
    </row>
    <row r="39" spans="1:23" ht="26.25" thickBot="1">
      <c r="A39" s="636"/>
      <c r="B39" s="639"/>
      <c r="C39" s="642"/>
      <c r="D39" s="645"/>
      <c r="E39" s="648"/>
      <c r="F39" s="651"/>
      <c r="G39" s="651"/>
      <c r="H39" s="339" t="s">
        <v>341</v>
      </c>
      <c r="I39" s="340"/>
      <c r="J39" s="341">
        <v>410000000</v>
      </c>
      <c r="K39" s="241" t="s">
        <v>585</v>
      </c>
      <c r="L39" s="312">
        <v>0</v>
      </c>
      <c r="M39" s="243"/>
      <c r="N39" s="659"/>
    </row>
    <row r="40" spans="1:23" ht="13.5" hidden="1" customHeight="1" thickBot="1">
      <c r="A40" s="636"/>
      <c r="B40" s="639"/>
      <c r="C40" s="642"/>
      <c r="D40" s="645"/>
      <c r="E40" s="648"/>
      <c r="F40" s="651"/>
      <c r="G40" s="651"/>
      <c r="H40" s="339"/>
      <c r="I40" s="340"/>
      <c r="J40" s="341"/>
      <c r="K40" s="241">
        <v>0</v>
      </c>
      <c r="L40" s="313">
        <v>0</v>
      </c>
      <c r="M40" s="243"/>
      <c r="N40" s="336"/>
    </row>
    <row r="41" spans="1:23" ht="16.5" thickBot="1">
      <c r="A41" s="637"/>
      <c r="B41" s="640"/>
      <c r="C41" s="643"/>
      <c r="D41" s="646"/>
      <c r="E41" s="649"/>
      <c r="F41" s="652"/>
      <c r="G41" s="652"/>
      <c r="H41" s="655" t="s">
        <v>177</v>
      </c>
      <c r="I41" s="656"/>
      <c r="J41" s="656"/>
      <c r="K41" s="248">
        <v>0</v>
      </c>
      <c r="L41" s="342"/>
      <c r="M41" s="250"/>
      <c r="N41" s="257"/>
    </row>
    <row r="42" spans="1:23" s="256" customFormat="1" ht="12" thickBot="1">
      <c r="A42" s="252"/>
      <c r="B42" s="253"/>
      <c r="C42" s="253"/>
      <c r="D42" s="629"/>
      <c r="E42" s="630"/>
      <c r="F42" s="253"/>
      <c r="G42" s="253"/>
      <c r="H42" s="253"/>
      <c r="I42" s="253"/>
      <c r="J42" s="253"/>
      <c r="K42" s="253"/>
      <c r="L42" s="309"/>
      <c r="M42" s="299"/>
      <c r="N42" s="254"/>
    </row>
    <row r="43" spans="1:23">
      <c r="A43" s="258"/>
      <c r="B43" s="259"/>
      <c r="C43" s="260"/>
      <c r="D43" s="260"/>
      <c r="E43" s="261"/>
      <c r="F43" s="262"/>
      <c r="G43" s="262"/>
      <c r="H43" s="263"/>
      <c r="I43" s="264"/>
      <c r="J43" s="265"/>
      <c r="K43" s="265"/>
      <c r="L43" s="265"/>
      <c r="M43" s="265"/>
      <c r="N43" s="266"/>
      <c r="S43" s="216"/>
      <c r="T43" s="216"/>
      <c r="U43" s="216"/>
      <c r="V43" s="216"/>
      <c r="W43" s="216"/>
    </row>
    <row r="44" spans="1:23" ht="12.75" customHeight="1">
      <c r="A44" s="230" t="s">
        <v>71</v>
      </c>
      <c r="B44" s="231">
        <v>3</v>
      </c>
      <c r="C44" s="631" t="s">
        <v>275</v>
      </c>
      <c r="D44" s="631"/>
      <c r="E44" s="631"/>
      <c r="F44" s="631"/>
      <c r="G44" s="631"/>
      <c r="H44" s="631"/>
      <c r="I44" s="631"/>
      <c r="J44" s="631"/>
      <c r="K44" s="296"/>
      <c r="L44" s="296"/>
      <c r="M44" s="296"/>
      <c r="N44" s="267"/>
    </row>
    <row r="45" spans="1:23" ht="12.75" customHeight="1">
      <c r="A45" s="230"/>
      <c r="B45" s="230"/>
      <c r="C45" s="632" t="s">
        <v>574</v>
      </c>
      <c r="D45" s="632"/>
      <c r="E45" s="632"/>
      <c r="F45" s="632"/>
      <c r="G45" s="632"/>
      <c r="H45" s="632"/>
      <c r="I45" s="632"/>
      <c r="J45" s="632"/>
      <c r="K45" s="297"/>
      <c r="L45" s="297"/>
      <c r="M45" s="297"/>
      <c r="N45" s="267"/>
    </row>
    <row r="46" spans="1:23" ht="13.5" thickBot="1"/>
    <row r="47" spans="1:23" ht="50.25" customHeight="1" thickBot="1">
      <c r="A47" s="235" t="s">
        <v>169</v>
      </c>
      <c r="B47" s="236" t="s">
        <v>170</v>
      </c>
      <c r="C47" s="236" t="s">
        <v>171</v>
      </c>
      <c r="D47" s="633" t="s">
        <v>172</v>
      </c>
      <c r="E47" s="634"/>
      <c r="F47" s="236" t="s">
        <v>173</v>
      </c>
      <c r="G47" s="236" t="s">
        <v>201</v>
      </c>
      <c r="H47" s="236" t="s">
        <v>6</v>
      </c>
      <c r="I47" s="236" t="s">
        <v>174</v>
      </c>
      <c r="J47" s="236" t="s">
        <v>29</v>
      </c>
      <c r="K47" s="236" t="s">
        <v>14</v>
      </c>
      <c r="L47" s="236" t="s">
        <v>175</v>
      </c>
      <c r="M47" s="298" t="s">
        <v>176</v>
      </c>
      <c r="N47" s="237" t="s">
        <v>12</v>
      </c>
    </row>
    <row r="48" spans="1:23" ht="63.75">
      <c r="A48" s="635" t="s">
        <v>277</v>
      </c>
      <c r="B48" s="638" t="s">
        <v>352</v>
      </c>
      <c r="C48" s="641" t="s">
        <v>353</v>
      </c>
      <c r="D48" s="644">
        <v>37273</v>
      </c>
      <c r="E48" s="647" t="s">
        <v>584</v>
      </c>
      <c r="F48" s="650" t="s">
        <v>319</v>
      </c>
      <c r="G48" s="650" t="s">
        <v>374</v>
      </c>
      <c r="H48" s="238" t="s">
        <v>354</v>
      </c>
      <c r="I48" s="239">
        <v>39646</v>
      </c>
      <c r="J48" s="240">
        <v>232834567</v>
      </c>
      <c r="K48" s="241">
        <v>504.51693824485375</v>
      </c>
      <c r="L48" s="312" t="s">
        <v>37</v>
      </c>
      <c r="M48" s="242"/>
      <c r="N48" s="332" t="s">
        <v>37</v>
      </c>
    </row>
    <row r="49" spans="1:14" ht="51">
      <c r="A49" s="636"/>
      <c r="B49" s="639"/>
      <c r="C49" s="642"/>
      <c r="D49" s="645"/>
      <c r="E49" s="648"/>
      <c r="F49" s="651"/>
      <c r="G49" s="653"/>
      <c r="H49" s="339" t="s">
        <v>355</v>
      </c>
      <c r="I49" s="340">
        <v>39217</v>
      </c>
      <c r="J49" s="341">
        <v>205670800</v>
      </c>
      <c r="K49" s="241">
        <v>474.22365690569518</v>
      </c>
      <c r="L49" s="488" t="s">
        <v>37</v>
      </c>
      <c r="M49" s="242"/>
      <c r="N49" s="332" t="s">
        <v>375</v>
      </c>
    </row>
    <row r="50" spans="1:14" ht="38.25">
      <c r="A50" s="636"/>
      <c r="B50" s="639"/>
      <c r="C50" s="642"/>
      <c r="D50" s="645"/>
      <c r="E50" s="648"/>
      <c r="F50" s="651"/>
      <c r="G50" s="653"/>
      <c r="H50" s="339" t="s">
        <v>356</v>
      </c>
      <c r="I50" s="340">
        <v>38523</v>
      </c>
      <c r="J50" s="341">
        <v>52000000</v>
      </c>
      <c r="K50" s="241">
        <v>136.30406290956751</v>
      </c>
      <c r="L50" s="488" t="s">
        <v>37</v>
      </c>
      <c r="M50" s="242"/>
      <c r="N50" s="332" t="s">
        <v>375</v>
      </c>
    </row>
    <row r="51" spans="1:14">
      <c r="A51" s="636"/>
      <c r="B51" s="639"/>
      <c r="C51" s="642"/>
      <c r="D51" s="645"/>
      <c r="E51" s="648"/>
      <c r="F51" s="651"/>
      <c r="G51" s="653"/>
      <c r="H51" s="339"/>
      <c r="I51" s="340"/>
      <c r="J51" s="341"/>
      <c r="K51" s="241">
        <v>0</v>
      </c>
      <c r="L51" s="312">
        <v>0</v>
      </c>
      <c r="M51" s="242"/>
      <c r="N51" s="332"/>
    </row>
    <row r="52" spans="1:14" ht="13.5" thickBot="1">
      <c r="A52" s="636"/>
      <c r="B52" s="639"/>
      <c r="C52" s="642"/>
      <c r="D52" s="645"/>
      <c r="E52" s="648"/>
      <c r="F52" s="651"/>
      <c r="G52" s="653"/>
      <c r="H52" s="339"/>
      <c r="I52" s="340"/>
      <c r="J52" s="341"/>
      <c r="K52" s="241">
        <v>0</v>
      </c>
      <c r="L52" s="312">
        <v>0</v>
      </c>
      <c r="M52" s="243"/>
      <c r="N52" s="336"/>
    </row>
    <row r="53" spans="1:14" ht="19.5" customHeight="1" thickBot="1">
      <c r="A53" s="637"/>
      <c r="B53" s="640"/>
      <c r="C53" s="643"/>
      <c r="D53" s="646"/>
      <c r="E53" s="649"/>
      <c r="F53" s="652"/>
      <c r="G53" s="654"/>
      <c r="H53" s="655" t="s">
        <v>178</v>
      </c>
      <c r="I53" s="656"/>
      <c r="J53" s="656"/>
      <c r="K53" s="248">
        <v>1115.0446580601165</v>
      </c>
      <c r="L53" s="342"/>
      <c r="M53" s="334"/>
      <c r="N53" s="257"/>
    </row>
    <row r="54" spans="1:14" s="256" customFormat="1" ht="12" thickBot="1">
      <c r="A54" s="252"/>
      <c r="B54" s="253"/>
      <c r="C54" s="253"/>
      <c r="D54" s="629"/>
      <c r="E54" s="630"/>
      <c r="F54" s="253"/>
      <c r="G54" s="253"/>
      <c r="H54" s="253"/>
      <c r="I54" s="253"/>
      <c r="J54" s="253"/>
      <c r="K54" s="253"/>
      <c r="L54" s="309"/>
      <c r="M54" s="309"/>
      <c r="N54" s="254"/>
    </row>
    <row r="55" spans="1:14" ht="12.75" customHeight="1">
      <c r="A55" s="258"/>
      <c r="B55" s="259"/>
      <c r="C55" s="260"/>
      <c r="D55" s="260"/>
      <c r="E55" s="261"/>
      <c r="F55" s="262"/>
      <c r="G55" s="262"/>
      <c r="H55" s="263"/>
      <c r="I55" s="264"/>
      <c r="J55" s="265"/>
      <c r="K55" s="265"/>
      <c r="L55" s="265"/>
      <c r="M55" s="265"/>
      <c r="N55" s="266"/>
    </row>
    <row r="56" spans="1:14" ht="12.75" customHeight="1">
      <c r="A56" s="230" t="s">
        <v>71</v>
      </c>
      <c r="B56" s="231">
        <v>4</v>
      </c>
      <c r="C56" s="631" t="s">
        <v>387</v>
      </c>
      <c r="D56" s="631"/>
      <c r="E56" s="631"/>
      <c r="F56" s="631"/>
      <c r="G56" s="631"/>
      <c r="H56" s="631"/>
      <c r="I56" s="631"/>
      <c r="J56" s="631"/>
      <c r="K56" s="505"/>
      <c r="L56" s="505"/>
      <c r="M56" s="505"/>
      <c r="N56" s="267"/>
    </row>
    <row r="57" spans="1:14" ht="12.75" customHeight="1">
      <c r="A57" s="230"/>
      <c r="B57" s="230"/>
      <c r="C57" s="632" t="s">
        <v>575</v>
      </c>
      <c r="D57" s="632"/>
      <c r="E57" s="632"/>
      <c r="F57" s="632"/>
      <c r="G57" s="632"/>
      <c r="H57" s="632"/>
      <c r="I57" s="632"/>
      <c r="J57" s="632"/>
      <c r="K57" s="506"/>
      <c r="L57" s="506"/>
      <c r="M57" s="506"/>
      <c r="N57" s="267"/>
    </row>
    <row r="58" spans="1:14" ht="13.5" thickBot="1"/>
    <row r="59" spans="1:14" ht="50.25" customHeight="1" thickBot="1">
      <c r="A59" s="235" t="s">
        <v>169</v>
      </c>
      <c r="B59" s="236" t="s">
        <v>170</v>
      </c>
      <c r="C59" s="236" t="s">
        <v>171</v>
      </c>
      <c r="D59" s="633" t="s">
        <v>172</v>
      </c>
      <c r="E59" s="634"/>
      <c r="F59" s="236" t="s">
        <v>173</v>
      </c>
      <c r="G59" s="236" t="s">
        <v>201</v>
      </c>
      <c r="H59" s="236" t="s">
        <v>6</v>
      </c>
      <c r="I59" s="236" t="s">
        <v>174</v>
      </c>
      <c r="J59" s="236" t="s">
        <v>29</v>
      </c>
      <c r="K59" s="236" t="s">
        <v>14</v>
      </c>
      <c r="L59" s="236" t="s">
        <v>175</v>
      </c>
      <c r="M59" s="508" t="s">
        <v>176</v>
      </c>
      <c r="N59" s="237" t="s">
        <v>12</v>
      </c>
    </row>
    <row r="60" spans="1:14" ht="153">
      <c r="A60" s="635" t="s">
        <v>277</v>
      </c>
      <c r="B60" s="638" t="s">
        <v>392</v>
      </c>
      <c r="C60" s="641" t="s">
        <v>393</v>
      </c>
      <c r="D60" s="644">
        <v>41613</v>
      </c>
      <c r="E60" s="647" t="s">
        <v>584</v>
      </c>
      <c r="F60" s="650" t="s">
        <v>319</v>
      </c>
      <c r="G60" s="650" t="s">
        <v>394</v>
      </c>
      <c r="H60" s="238" t="s">
        <v>395</v>
      </c>
      <c r="I60" s="239">
        <v>42366</v>
      </c>
      <c r="J60" s="240">
        <v>52460794</v>
      </c>
      <c r="K60" s="241">
        <v>81.416612089702795</v>
      </c>
      <c r="L60" s="507">
        <v>0</v>
      </c>
      <c r="M60" s="242"/>
      <c r="N60" s="332"/>
    </row>
    <row r="61" spans="1:14" ht="89.25">
      <c r="A61" s="636"/>
      <c r="B61" s="639"/>
      <c r="C61" s="642"/>
      <c r="D61" s="645"/>
      <c r="E61" s="648"/>
      <c r="F61" s="651"/>
      <c r="G61" s="653"/>
      <c r="H61" s="339" t="s">
        <v>396</v>
      </c>
      <c r="I61" s="340">
        <v>42482</v>
      </c>
      <c r="J61" s="341">
        <v>86432000</v>
      </c>
      <c r="K61" s="241">
        <v>125.36296837787583</v>
      </c>
      <c r="L61" s="507" t="s">
        <v>37</v>
      </c>
      <c r="M61" s="242"/>
      <c r="N61" s="332"/>
    </row>
    <row r="62" spans="1:14" ht="128.25" thickBot="1">
      <c r="A62" s="636"/>
      <c r="B62" s="639"/>
      <c r="C62" s="642"/>
      <c r="D62" s="645"/>
      <c r="E62" s="648"/>
      <c r="F62" s="651"/>
      <c r="G62" s="653"/>
      <c r="H62" s="339" t="s">
        <v>397</v>
      </c>
      <c r="I62" s="340">
        <v>43039</v>
      </c>
      <c r="J62" s="341">
        <v>828564683</v>
      </c>
      <c r="K62" s="241">
        <v>1123.1470645247432</v>
      </c>
      <c r="L62" s="507" t="s">
        <v>37</v>
      </c>
      <c r="M62" s="242"/>
      <c r="N62" s="332"/>
    </row>
    <row r="63" spans="1:14" ht="13.5" hidden="1" customHeight="1" thickBot="1">
      <c r="A63" s="636"/>
      <c r="B63" s="639"/>
      <c r="C63" s="642"/>
      <c r="D63" s="645"/>
      <c r="E63" s="648"/>
      <c r="F63" s="651"/>
      <c r="G63" s="653"/>
      <c r="H63" s="339"/>
      <c r="I63" s="340"/>
      <c r="J63" s="341"/>
      <c r="K63" s="241">
        <v>0</v>
      </c>
      <c r="L63" s="507">
        <v>0</v>
      </c>
      <c r="M63" s="242"/>
      <c r="N63" s="332"/>
    </row>
    <row r="64" spans="1:14" ht="13.5" hidden="1" customHeight="1" thickBot="1">
      <c r="A64" s="636"/>
      <c r="B64" s="639"/>
      <c r="C64" s="642"/>
      <c r="D64" s="645"/>
      <c r="E64" s="648"/>
      <c r="F64" s="651"/>
      <c r="G64" s="653"/>
      <c r="H64" s="339"/>
      <c r="I64" s="340"/>
      <c r="J64" s="341"/>
      <c r="K64" s="241">
        <v>0</v>
      </c>
      <c r="L64" s="507">
        <v>0</v>
      </c>
      <c r="M64" s="243"/>
      <c r="N64" s="336"/>
    </row>
    <row r="65" spans="1:14" ht="19.5" customHeight="1" thickBot="1">
      <c r="A65" s="637"/>
      <c r="B65" s="640"/>
      <c r="C65" s="643"/>
      <c r="D65" s="646"/>
      <c r="E65" s="649"/>
      <c r="F65" s="652"/>
      <c r="G65" s="654"/>
      <c r="H65" s="655" t="s">
        <v>178</v>
      </c>
      <c r="I65" s="656"/>
      <c r="J65" s="656"/>
      <c r="K65" s="248">
        <v>1329.9266449923218</v>
      </c>
      <c r="L65" s="342"/>
      <c r="M65" s="510"/>
      <c r="N65" s="257"/>
    </row>
    <row r="66" spans="1:14" s="256" customFormat="1" ht="12" thickBot="1">
      <c r="A66" s="252"/>
      <c r="B66" s="253"/>
      <c r="C66" s="253"/>
      <c r="D66" s="629"/>
      <c r="E66" s="630"/>
      <c r="F66" s="253"/>
      <c r="G66" s="253"/>
      <c r="H66" s="253"/>
      <c r="I66" s="253"/>
      <c r="J66" s="253"/>
      <c r="K66" s="253"/>
      <c r="L66" s="509"/>
      <c r="M66" s="509"/>
      <c r="N66" s="254"/>
    </row>
    <row r="68" spans="1:14">
      <c r="A68" s="230" t="s">
        <v>71</v>
      </c>
      <c r="B68" s="231">
        <v>5</v>
      </c>
      <c r="C68" s="631" t="s">
        <v>405</v>
      </c>
      <c r="D68" s="631"/>
      <c r="E68" s="631"/>
      <c r="F68" s="631"/>
      <c r="G68" s="631"/>
      <c r="H68" s="631"/>
      <c r="I68" s="631"/>
      <c r="J68" s="631"/>
      <c r="K68" s="513"/>
      <c r="L68" s="513"/>
      <c r="M68" s="513"/>
      <c r="N68" s="267"/>
    </row>
    <row r="69" spans="1:14">
      <c r="A69" s="230"/>
      <c r="B69" s="230"/>
      <c r="C69" s="632" t="s">
        <v>576</v>
      </c>
      <c r="D69" s="632"/>
      <c r="E69" s="632"/>
      <c r="F69" s="632"/>
      <c r="G69" s="632"/>
      <c r="H69" s="632"/>
      <c r="I69" s="632"/>
      <c r="J69" s="632"/>
      <c r="K69" s="514"/>
      <c r="L69" s="514"/>
      <c r="M69" s="514"/>
      <c r="N69" s="267"/>
    </row>
    <row r="70" spans="1:14" ht="13.5" thickBot="1"/>
    <row r="71" spans="1:14" ht="48" thickBot="1">
      <c r="A71" s="235" t="s">
        <v>169</v>
      </c>
      <c r="B71" s="236" t="s">
        <v>170</v>
      </c>
      <c r="C71" s="236" t="s">
        <v>171</v>
      </c>
      <c r="D71" s="633" t="s">
        <v>172</v>
      </c>
      <c r="E71" s="634"/>
      <c r="F71" s="236" t="s">
        <v>173</v>
      </c>
      <c r="G71" s="236" t="s">
        <v>201</v>
      </c>
      <c r="H71" s="236" t="s">
        <v>6</v>
      </c>
      <c r="I71" s="236" t="s">
        <v>174</v>
      </c>
      <c r="J71" s="236" t="s">
        <v>29</v>
      </c>
      <c r="K71" s="236" t="s">
        <v>14</v>
      </c>
      <c r="L71" s="236" t="s">
        <v>175</v>
      </c>
      <c r="M71" s="515" t="s">
        <v>176</v>
      </c>
      <c r="N71" s="237" t="s">
        <v>12</v>
      </c>
    </row>
    <row r="72" spans="1:14" ht="63.75">
      <c r="A72" s="635" t="s">
        <v>277</v>
      </c>
      <c r="B72" s="638" t="s">
        <v>415</v>
      </c>
      <c r="C72" s="641" t="s">
        <v>416</v>
      </c>
      <c r="D72" s="644">
        <v>38749</v>
      </c>
      <c r="E72" s="647" t="s">
        <v>584</v>
      </c>
      <c r="F72" s="650" t="s">
        <v>319</v>
      </c>
      <c r="G72" s="650" t="s">
        <v>417</v>
      </c>
      <c r="H72" s="238" t="s">
        <v>418</v>
      </c>
      <c r="I72" s="239">
        <v>39933</v>
      </c>
      <c r="J72" s="240">
        <v>469437602</v>
      </c>
      <c r="K72" s="241">
        <v>944.7325457838599</v>
      </c>
      <c r="L72" s="516" t="s">
        <v>37</v>
      </c>
      <c r="M72" s="242"/>
      <c r="N72" s="332"/>
    </row>
    <row r="73" spans="1:14" ht="38.25">
      <c r="A73" s="636"/>
      <c r="B73" s="639"/>
      <c r="C73" s="642"/>
      <c r="D73" s="645"/>
      <c r="E73" s="648"/>
      <c r="F73" s="651"/>
      <c r="G73" s="653"/>
      <c r="H73" s="339" t="s">
        <v>419</v>
      </c>
      <c r="I73" s="340">
        <v>40273</v>
      </c>
      <c r="J73" s="341">
        <v>494318720</v>
      </c>
      <c r="K73" s="241">
        <v>959.84217475728155</v>
      </c>
      <c r="L73" s="516" t="s">
        <v>37</v>
      </c>
      <c r="M73" s="242"/>
      <c r="N73" s="332"/>
    </row>
    <row r="74" spans="1:14" ht="39" thickBot="1">
      <c r="A74" s="636"/>
      <c r="B74" s="639"/>
      <c r="C74" s="642"/>
      <c r="D74" s="645"/>
      <c r="E74" s="648"/>
      <c r="F74" s="651"/>
      <c r="G74" s="653"/>
      <c r="H74" s="339" t="s">
        <v>420</v>
      </c>
      <c r="I74" s="340">
        <v>40954</v>
      </c>
      <c r="J74" s="341">
        <v>495672000</v>
      </c>
      <c r="K74" s="241">
        <v>874.66384330333506</v>
      </c>
      <c r="L74" s="516" t="s">
        <v>37</v>
      </c>
      <c r="M74" s="242"/>
      <c r="N74" s="332"/>
    </row>
    <row r="75" spans="1:14" ht="13.5" hidden="1" thickBot="1">
      <c r="A75" s="636"/>
      <c r="B75" s="639"/>
      <c r="C75" s="642"/>
      <c r="D75" s="645"/>
      <c r="E75" s="648"/>
      <c r="F75" s="651"/>
      <c r="G75" s="653"/>
      <c r="H75" s="339"/>
      <c r="I75" s="340"/>
      <c r="J75" s="341"/>
      <c r="K75" s="241">
        <v>0</v>
      </c>
      <c r="L75" s="516">
        <v>0</v>
      </c>
      <c r="M75" s="242"/>
      <c r="N75" s="332"/>
    </row>
    <row r="76" spans="1:14" ht="13.5" hidden="1" thickBot="1">
      <c r="A76" s="636"/>
      <c r="B76" s="639"/>
      <c r="C76" s="642"/>
      <c r="D76" s="645"/>
      <c r="E76" s="648"/>
      <c r="F76" s="651"/>
      <c r="G76" s="653"/>
      <c r="H76" s="339"/>
      <c r="I76" s="340"/>
      <c r="J76" s="341"/>
      <c r="K76" s="241">
        <v>0</v>
      </c>
      <c r="L76" s="516">
        <v>0</v>
      </c>
      <c r="M76" s="243"/>
      <c r="N76" s="336"/>
    </row>
    <row r="77" spans="1:14" ht="16.5" thickBot="1">
      <c r="A77" s="637"/>
      <c r="B77" s="640"/>
      <c r="C77" s="643"/>
      <c r="D77" s="646"/>
      <c r="E77" s="649"/>
      <c r="F77" s="652"/>
      <c r="G77" s="654"/>
      <c r="H77" s="655" t="s">
        <v>178</v>
      </c>
      <c r="I77" s="656"/>
      <c r="J77" s="656"/>
      <c r="K77" s="248">
        <v>2779.2385638444766</v>
      </c>
      <c r="L77" s="342"/>
      <c r="M77" s="517"/>
      <c r="N77" s="257"/>
    </row>
    <row r="78" spans="1:14" ht="13.5" thickBot="1">
      <c r="A78" s="252"/>
      <c r="B78" s="253"/>
      <c r="C78" s="253"/>
      <c r="D78" s="629"/>
      <c r="E78" s="630"/>
      <c r="F78" s="253"/>
      <c r="G78" s="253"/>
      <c r="H78" s="253"/>
      <c r="I78" s="253"/>
      <c r="J78" s="253"/>
      <c r="K78" s="253"/>
      <c r="L78" s="512"/>
      <c r="M78" s="512"/>
      <c r="N78" s="254"/>
    </row>
    <row r="80" spans="1:14">
      <c r="A80" s="230" t="s">
        <v>71</v>
      </c>
      <c r="B80" s="231">
        <v>6</v>
      </c>
      <c r="C80" s="631" t="s">
        <v>421</v>
      </c>
      <c r="D80" s="631"/>
      <c r="E80" s="631"/>
      <c r="F80" s="631"/>
      <c r="G80" s="631"/>
      <c r="H80" s="631"/>
      <c r="I80" s="631"/>
      <c r="J80" s="631"/>
      <c r="K80" s="523"/>
      <c r="L80" s="523"/>
      <c r="M80" s="523"/>
      <c r="N80" s="267"/>
    </row>
    <row r="81" spans="1:14">
      <c r="A81" s="230"/>
      <c r="B81" s="230"/>
      <c r="C81" s="632" t="s">
        <v>577</v>
      </c>
      <c r="D81" s="632"/>
      <c r="E81" s="632"/>
      <c r="F81" s="632"/>
      <c r="G81" s="632"/>
      <c r="H81" s="632"/>
      <c r="I81" s="632"/>
      <c r="J81" s="632"/>
      <c r="K81" s="524"/>
      <c r="L81" s="524"/>
      <c r="M81" s="524"/>
      <c r="N81" s="267"/>
    </row>
    <row r="82" spans="1:14" ht="13.5" thickBot="1"/>
    <row r="83" spans="1:14" ht="48" thickBot="1">
      <c r="A83" s="235" t="s">
        <v>169</v>
      </c>
      <c r="B83" s="236" t="s">
        <v>170</v>
      </c>
      <c r="C83" s="236" t="s">
        <v>171</v>
      </c>
      <c r="D83" s="633" t="s">
        <v>172</v>
      </c>
      <c r="E83" s="634"/>
      <c r="F83" s="236" t="s">
        <v>173</v>
      </c>
      <c r="G83" s="236" t="s">
        <v>201</v>
      </c>
      <c r="H83" s="236" t="s">
        <v>6</v>
      </c>
      <c r="I83" s="236" t="s">
        <v>174</v>
      </c>
      <c r="J83" s="236" t="s">
        <v>29</v>
      </c>
      <c r="K83" s="236" t="s">
        <v>14</v>
      </c>
      <c r="L83" s="236" t="s">
        <v>175</v>
      </c>
      <c r="M83" s="525" t="s">
        <v>176</v>
      </c>
      <c r="N83" s="237" t="s">
        <v>12</v>
      </c>
    </row>
    <row r="84" spans="1:14" ht="38.25">
      <c r="A84" s="635" t="s">
        <v>277</v>
      </c>
      <c r="B84" s="638" t="s">
        <v>498</v>
      </c>
      <c r="C84" s="641">
        <v>11133</v>
      </c>
      <c r="D84" s="644">
        <v>26277</v>
      </c>
      <c r="E84" s="647" t="s">
        <v>584</v>
      </c>
      <c r="F84" s="650" t="s">
        <v>499</v>
      </c>
      <c r="G84" s="650" t="s">
        <v>500</v>
      </c>
      <c r="H84" s="238" t="s">
        <v>501</v>
      </c>
      <c r="I84" s="239">
        <v>36341</v>
      </c>
      <c r="J84" s="240">
        <v>253590000</v>
      </c>
      <c r="K84" s="241">
        <v>1072.4435422481604</v>
      </c>
      <c r="L84" s="526" t="s">
        <v>37</v>
      </c>
      <c r="M84" s="242"/>
      <c r="N84" s="332"/>
    </row>
    <row r="85" spans="1:14" ht="38.25">
      <c r="A85" s="636"/>
      <c r="B85" s="639"/>
      <c r="C85" s="642"/>
      <c r="D85" s="645"/>
      <c r="E85" s="648"/>
      <c r="F85" s="651"/>
      <c r="G85" s="653"/>
      <c r="H85" s="339" t="s">
        <v>502</v>
      </c>
      <c r="I85" s="340">
        <v>38199</v>
      </c>
      <c r="J85" s="341">
        <v>40849324.600000001</v>
      </c>
      <c r="K85" s="241">
        <v>114.10425865921788</v>
      </c>
      <c r="L85" s="526" t="s">
        <v>37</v>
      </c>
      <c r="M85" s="242"/>
      <c r="N85" s="332"/>
    </row>
    <row r="86" spans="1:14" ht="90" thickBot="1">
      <c r="A86" s="636"/>
      <c r="B86" s="639"/>
      <c r="C86" s="642"/>
      <c r="D86" s="645"/>
      <c r="E86" s="648"/>
      <c r="F86" s="651"/>
      <c r="G86" s="653"/>
      <c r="H86" s="339" t="s">
        <v>503</v>
      </c>
      <c r="I86" s="340">
        <v>41192</v>
      </c>
      <c r="J86" s="341">
        <v>112527192</v>
      </c>
      <c r="K86" s="241">
        <v>198.56571731074644</v>
      </c>
      <c r="L86" s="526" t="s">
        <v>37</v>
      </c>
      <c r="M86" s="242"/>
      <c r="N86" s="332"/>
    </row>
    <row r="87" spans="1:14" ht="13.5" hidden="1" thickBot="1">
      <c r="A87" s="636"/>
      <c r="B87" s="639"/>
      <c r="C87" s="642"/>
      <c r="D87" s="645"/>
      <c r="E87" s="648"/>
      <c r="F87" s="651"/>
      <c r="G87" s="653"/>
      <c r="H87" s="339"/>
      <c r="I87" s="340"/>
      <c r="J87" s="341"/>
      <c r="K87" s="241">
        <v>0</v>
      </c>
      <c r="L87" s="526">
        <v>0</v>
      </c>
      <c r="M87" s="242"/>
      <c r="N87" s="332"/>
    </row>
    <row r="88" spans="1:14" ht="13.5" hidden="1" thickBot="1">
      <c r="A88" s="636"/>
      <c r="B88" s="639"/>
      <c r="C88" s="642"/>
      <c r="D88" s="645"/>
      <c r="E88" s="648"/>
      <c r="F88" s="651"/>
      <c r="G88" s="653"/>
      <c r="H88" s="339"/>
      <c r="I88" s="340"/>
      <c r="J88" s="341"/>
      <c r="K88" s="241">
        <v>0</v>
      </c>
      <c r="L88" s="526">
        <v>0</v>
      </c>
      <c r="M88" s="243"/>
      <c r="N88" s="336"/>
    </row>
    <row r="89" spans="1:14" ht="16.5" thickBot="1">
      <c r="A89" s="637"/>
      <c r="B89" s="640"/>
      <c r="C89" s="643"/>
      <c r="D89" s="646"/>
      <c r="E89" s="649"/>
      <c r="F89" s="652"/>
      <c r="G89" s="654"/>
      <c r="H89" s="655"/>
      <c r="I89" s="656"/>
      <c r="J89" s="656"/>
      <c r="K89" s="248">
        <v>1385.1135182181247</v>
      </c>
      <c r="L89" s="342"/>
      <c r="M89" s="527"/>
      <c r="N89" s="257"/>
    </row>
    <row r="90" spans="1:14" ht="13.5" thickBot="1">
      <c r="A90" s="252"/>
      <c r="B90" s="253"/>
      <c r="C90" s="253"/>
      <c r="D90" s="629"/>
      <c r="E90" s="630"/>
      <c r="F90" s="253"/>
      <c r="G90" s="253"/>
      <c r="H90" s="253"/>
      <c r="I90" s="253"/>
      <c r="J90" s="253"/>
      <c r="K90" s="253"/>
      <c r="L90" s="522"/>
      <c r="M90" s="522"/>
      <c r="N90" s="254"/>
    </row>
    <row r="92" spans="1:14">
      <c r="A92" s="230" t="s">
        <v>71</v>
      </c>
      <c r="B92" s="231">
        <v>7</v>
      </c>
      <c r="C92" s="631" t="s">
        <v>435</v>
      </c>
      <c r="D92" s="631"/>
      <c r="E92" s="631"/>
      <c r="F92" s="631"/>
      <c r="G92" s="631"/>
      <c r="H92" s="631"/>
      <c r="I92" s="631"/>
      <c r="J92" s="631"/>
      <c r="K92" s="533"/>
      <c r="L92" s="533"/>
      <c r="M92" s="533"/>
      <c r="N92" s="267"/>
    </row>
    <row r="93" spans="1:14">
      <c r="A93" s="230"/>
      <c r="B93" s="230"/>
      <c r="C93" s="632" t="s">
        <v>578</v>
      </c>
      <c r="D93" s="632"/>
      <c r="E93" s="632"/>
      <c r="F93" s="632"/>
      <c r="G93" s="632"/>
      <c r="H93" s="632"/>
      <c r="I93" s="632"/>
      <c r="J93" s="632"/>
      <c r="K93" s="534"/>
      <c r="L93" s="534"/>
      <c r="M93" s="534"/>
      <c r="N93" s="267"/>
    </row>
    <row r="94" spans="1:14" ht="13.5" thickBot="1"/>
    <row r="95" spans="1:14" ht="48" thickBot="1">
      <c r="A95" s="235" t="s">
        <v>169</v>
      </c>
      <c r="B95" s="236" t="s">
        <v>170</v>
      </c>
      <c r="C95" s="236" t="s">
        <v>171</v>
      </c>
      <c r="D95" s="633" t="s">
        <v>172</v>
      </c>
      <c r="E95" s="634"/>
      <c r="F95" s="236" t="s">
        <v>173</v>
      </c>
      <c r="G95" s="236" t="s">
        <v>201</v>
      </c>
      <c r="H95" s="236" t="s">
        <v>6</v>
      </c>
      <c r="I95" s="236" t="s">
        <v>174</v>
      </c>
      <c r="J95" s="236" t="s">
        <v>29</v>
      </c>
      <c r="K95" s="236" t="s">
        <v>14</v>
      </c>
      <c r="L95" s="236" t="s">
        <v>175</v>
      </c>
      <c r="M95" s="535" t="s">
        <v>176</v>
      </c>
      <c r="N95" s="237" t="s">
        <v>12</v>
      </c>
    </row>
    <row r="96" spans="1:14" ht="63.75">
      <c r="A96" s="635" t="s">
        <v>277</v>
      </c>
      <c r="B96" s="638" t="s">
        <v>477</v>
      </c>
      <c r="C96" s="641" t="s">
        <v>504</v>
      </c>
      <c r="D96" s="644">
        <v>37483</v>
      </c>
      <c r="E96" s="647" t="s">
        <v>584</v>
      </c>
      <c r="F96" s="650" t="s">
        <v>319</v>
      </c>
      <c r="G96" s="650" t="s">
        <v>442</v>
      </c>
      <c r="H96" s="238" t="s">
        <v>505</v>
      </c>
      <c r="I96" s="239">
        <v>39999</v>
      </c>
      <c r="J96" s="240">
        <v>102567894</v>
      </c>
      <c r="K96" s="241">
        <v>206.41556449989938</v>
      </c>
      <c r="L96" s="536" t="s">
        <v>37</v>
      </c>
      <c r="M96" s="242"/>
      <c r="N96" s="332"/>
    </row>
    <row r="97" spans="1:14" ht="76.5">
      <c r="A97" s="636"/>
      <c r="B97" s="639"/>
      <c r="C97" s="642"/>
      <c r="D97" s="645"/>
      <c r="E97" s="648"/>
      <c r="F97" s="651"/>
      <c r="G97" s="653"/>
      <c r="H97" s="339" t="s">
        <v>506</v>
      </c>
      <c r="I97" s="340">
        <v>40667</v>
      </c>
      <c r="J97" s="341">
        <v>142145543</v>
      </c>
      <c r="K97" s="241">
        <v>265.39496452576549</v>
      </c>
      <c r="L97" s="536" t="s">
        <v>37</v>
      </c>
      <c r="M97" s="242"/>
      <c r="N97" s="332"/>
    </row>
    <row r="98" spans="1:14" ht="90" thickBot="1">
      <c r="A98" s="636"/>
      <c r="B98" s="639"/>
      <c r="C98" s="642"/>
      <c r="D98" s="645"/>
      <c r="E98" s="648"/>
      <c r="F98" s="651"/>
      <c r="G98" s="653"/>
      <c r="H98" s="339" t="s">
        <v>507</v>
      </c>
      <c r="I98" s="340">
        <v>41248</v>
      </c>
      <c r="J98" s="341"/>
      <c r="K98" s="241">
        <v>0</v>
      </c>
      <c r="L98" s="536">
        <v>0</v>
      </c>
      <c r="M98" s="242"/>
      <c r="N98" s="332" t="s">
        <v>508</v>
      </c>
    </row>
    <row r="99" spans="1:14" ht="12.75" hidden="1" customHeight="1">
      <c r="A99" s="636"/>
      <c r="B99" s="639"/>
      <c r="C99" s="642"/>
      <c r="D99" s="645"/>
      <c r="E99" s="648"/>
      <c r="F99" s="651"/>
      <c r="G99" s="653"/>
      <c r="H99" s="339"/>
      <c r="I99" s="340"/>
      <c r="J99" s="341"/>
      <c r="K99" s="241">
        <v>0</v>
      </c>
      <c r="L99" s="536">
        <v>0</v>
      </c>
      <c r="M99" s="242"/>
      <c r="N99" s="332"/>
    </row>
    <row r="100" spans="1:14" ht="13.5" hidden="1" customHeight="1" thickBot="1">
      <c r="A100" s="636"/>
      <c r="B100" s="639"/>
      <c r="C100" s="642"/>
      <c r="D100" s="645"/>
      <c r="E100" s="648"/>
      <c r="F100" s="651"/>
      <c r="G100" s="653"/>
      <c r="H100" s="339"/>
      <c r="I100" s="340"/>
      <c r="J100" s="341"/>
      <c r="K100" s="241">
        <v>0</v>
      </c>
      <c r="L100" s="536">
        <v>0</v>
      </c>
      <c r="M100" s="243"/>
      <c r="N100" s="336"/>
    </row>
    <row r="101" spans="1:14" ht="16.5" thickBot="1">
      <c r="A101" s="637"/>
      <c r="B101" s="640"/>
      <c r="C101" s="643"/>
      <c r="D101" s="646"/>
      <c r="E101" s="649"/>
      <c r="F101" s="652"/>
      <c r="G101" s="654"/>
      <c r="H101" s="655"/>
      <c r="I101" s="656"/>
      <c r="J101" s="656"/>
      <c r="K101" s="248">
        <v>471.81052902566489</v>
      </c>
      <c r="L101" s="342"/>
      <c r="M101" s="537"/>
      <c r="N101" s="257"/>
    </row>
    <row r="102" spans="1:14" ht="13.5" thickBot="1">
      <c r="A102" s="252"/>
      <c r="B102" s="253"/>
      <c r="C102" s="253"/>
      <c r="D102" s="629"/>
      <c r="E102" s="630"/>
      <c r="F102" s="253"/>
      <c r="G102" s="253"/>
      <c r="H102" s="253"/>
      <c r="I102" s="253"/>
      <c r="J102" s="253"/>
      <c r="K102" s="253"/>
      <c r="L102" s="532"/>
      <c r="M102" s="532"/>
      <c r="N102" s="254"/>
    </row>
    <row r="104" spans="1:14">
      <c r="A104" s="230" t="s">
        <v>71</v>
      </c>
      <c r="B104" s="231">
        <v>8</v>
      </c>
      <c r="C104" s="631" t="s">
        <v>436</v>
      </c>
      <c r="D104" s="631"/>
      <c r="E104" s="631"/>
      <c r="F104" s="631"/>
      <c r="G104" s="631"/>
      <c r="H104" s="631"/>
      <c r="I104" s="631"/>
      <c r="J104" s="631"/>
      <c r="K104" s="533"/>
      <c r="L104" s="533"/>
      <c r="M104" s="533"/>
      <c r="N104" s="267"/>
    </row>
    <row r="105" spans="1:14">
      <c r="A105" s="230"/>
      <c r="B105" s="230"/>
      <c r="C105" s="632" t="s">
        <v>579</v>
      </c>
      <c r="D105" s="632"/>
      <c r="E105" s="632"/>
      <c r="F105" s="632"/>
      <c r="G105" s="632"/>
      <c r="H105" s="632"/>
      <c r="I105" s="632"/>
      <c r="J105" s="632"/>
      <c r="K105" s="534"/>
      <c r="L105" s="534"/>
      <c r="M105" s="534"/>
      <c r="N105" s="267"/>
    </row>
    <row r="106" spans="1:14" ht="13.5" thickBot="1"/>
    <row r="107" spans="1:14" ht="48" thickBot="1">
      <c r="A107" s="235" t="s">
        <v>169</v>
      </c>
      <c r="B107" s="236" t="s">
        <v>170</v>
      </c>
      <c r="C107" s="236" t="s">
        <v>171</v>
      </c>
      <c r="D107" s="633" t="s">
        <v>172</v>
      </c>
      <c r="E107" s="634"/>
      <c r="F107" s="236" t="s">
        <v>173</v>
      </c>
      <c r="G107" s="236" t="s">
        <v>201</v>
      </c>
      <c r="H107" s="236" t="s">
        <v>6</v>
      </c>
      <c r="I107" s="236" t="s">
        <v>174</v>
      </c>
      <c r="J107" s="236" t="s">
        <v>29</v>
      </c>
      <c r="K107" s="236" t="s">
        <v>14</v>
      </c>
      <c r="L107" s="236" t="s">
        <v>175</v>
      </c>
      <c r="M107" s="535" t="s">
        <v>176</v>
      </c>
      <c r="N107" s="237" t="s">
        <v>12</v>
      </c>
    </row>
    <row r="108" spans="1:14" ht="25.5">
      <c r="A108" s="635" t="s">
        <v>277</v>
      </c>
      <c r="B108" s="638" t="s">
        <v>441</v>
      </c>
      <c r="C108" s="641">
        <v>12612</v>
      </c>
      <c r="D108" s="644">
        <v>26841</v>
      </c>
      <c r="E108" s="647" t="s">
        <v>584</v>
      </c>
      <c r="F108" s="650" t="s">
        <v>319</v>
      </c>
      <c r="G108" s="650" t="s">
        <v>442</v>
      </c>
      <c r="H108" s="238" t="s">
        <v>443</v>
      </c>
      <c r="I108" s="239">
        <v>36000</v>
      </c>
      <c r="J108" s="240">
        <v>52800000</v>
      </c>
      <c r="K108" s="241">
        <v>259.04447911453889</v>
      </c>
      <c r="L108" s="536" t="s">
        <v>37</v>
      </c>
      <c r="M108" s="242"/>
      <c r="N108" s="332"/>
    </row>
    <row r="109" spans="1:14" ht="25.5">
      <c r="A109" s="636"/>
      <c r="B109" s="639"/>
      <c r="C109" s="642"/>
      <c r="D109" s="645"/>
      <c r="E109" s="648"/>
      <c r="F109" s="651"/>
      <c r="G109" s="653"/>
      <c r="H109" s="339" t="s">
        <v>444</v>
      </c>
      <c r="I109" s="340">
        <v>35572</v>
      </c>
      <c r="J109" s="341">
        <v>49544531</v>
      </c>
      <c r="K109" s="241">
        <v>288.04122554576901</v>
      </c>
      <c r="L109" s="536" t="s">
        <v>37</v>
      </c>
      <c r="M109" s="242"/>
      <c r="N109" s="332"/>
    </row>
    <row r="110" spans="1:14" ht="39" thickBot="1">
      <c r="A110" s="636"/>
      <c r="B110" s="639"/>
      <c r="C110" s="642"/>
      <c r="D110" s="645"/>
      <c r="E110" s="648"/>
      <c r="F110" s="651"/>
      <c r="G110" s="653"/>
      <c r="H110" s="339" t="s">
        <v>445</v>
      </c>
      <c r="I110" s="340">
        <v>37617</v>
      </c>
      <c r="J110" s="341">
        <v>8516667</v>
      </c>
      <c r="K110" s="241">
        <v>27.562029126213591</v>
      </c>
      <c r="L110" s="536"/>
      <c r="M110" s="242"/>
      <c r="N110" s="332"/>
    </row>
    <row r="111" spans="1:14" ht="12.75" hidden="1" customHeight="1">
      <c r="A111" s="636"/>
      <c r="B111" s="639"/>
      <c r="C111" s="642"/>
      <c r="D111" s="645"/>
      <c r="E111" s="648"/>
      <c r="F111" s="651"/>
      <c r="G111" s="653"/>
      <c r="H111" s="339"/>
      <c r="I111" s="340"/>
      <c r="J111" s="341"/>
      <c r="K111" s="241">
        <v>0</v>
      </c>
      <c r="L111" s="536">
        <v>0</v>
      </c>
      <c r="M111" s="242"/>
      <c r="N111" s="332"/>
    </row>
    <row r="112" spans="1:14" ht="13.5" hidden="1" customHeight="1" thickBot="1">
      <c r="A112" s="636"/>
      <c r="B112" s="639"/>
      <c r="C112" s="642"/>
      <c r="D112" s="645"/>
      <c r="E112" s="648"/>
      <c r="F112" s="651"/>
      <c r="G112" s="653"/>
      <c r="H112" s="339"/>
      <c r="I112" s="340"/>
      <c r="J112" s="341"/>
      <c r="K112" s="241">
        <v>0</v>
      </c>
      <c r="L112" s="536">
        <v>0</v>
      </c>
      <c r="M112" s="243"/>
      <c r="N112" s="336"/>
    </row>
    <row r="113" spans="1:14" ht="16.5" thickBot="1">
      <c r="A113" s="637"/>
      <c r="B113" s="640"/>
      <c r="C113" s="643"/>
      <c r="D113" s="646"/>
      <c r="E113" s="649"/>
      <c r="F113" s="652"/>
      <c r="G113" s="654"/>
      <c r="H113" s="655"/>
      <c r="I113" s="656"/>
      <c r="J113" s="656"/>
      <c r="K113" s="248">
        <v>574.64773378652148</v>
      </c>
      <c r="L113" s="342"/>
      <c r="M113" s="537"/>
      <c r="N113" s="257"/>
    </row>
    <row r="114" spans="1:14" ht="13.5" thickBot="1">
      <c r="A114" s="252"/>
      <c r="B114" s="253"/>
      <c r="C114" s="253"/>
      <c r="D114" s="629"/>
      <c r="E114" s="630"/>
      <c r="F114" s="253"/>
      <c r="G114" s="253"/>
      <c r="H114" s="253"/>
      <c r="I114" s="253"/>
      <c r="J114" s="253"/>
      <c r="K114" s="253"/>
      <c r="L114" s="532"/>
      <c r="M114" s="532"/>
      <c r="N114" s="254"/>
    </row>
    <row r="116" spans="1:14">
      <c r="A116" s="230" t="s">
        <v>71</v>
      </c>
      <c r="B116" s="231">
        <v>9</v>
      </c>
      <c r="C116" s="631" t="s">
        <v>492</v>
      </c>
      <c r="D116" s="631"/>
      <c r="E116" s="631"/>
      <c r="F116" s="631"/>
      <c r="G116" s="631"/>
      <c r="H116" s="631"/>
      <c r="I116" s="631"/>
      <c r="J116" s="631"/>
      <c r="K116" s="541"/>
      <c r="L116" s="541"/>
      <c r="M116" s="541"/>
      <c r="N116" s="267"/>
    </row>
    <row r="117" spans="1:14">
      <c r="A117" s="230"/>
      <c r="B117" s="230"/>
      <c r="C117" s="632" t="s">
        <v>580</v>
      </c>
      <c r="D117" s="632"/>
      <c r="E117" s="632"/>
      <c r="F117" s="632"/>
      <c r="G117" s="632"/>
      <c r="H117" s="632"/>
      <c r="I117" s="632"/>
      <c r="J117" s="632"/>
      <c r="K117" s="542"/>
      <c r="L117" s="542"/>
      <c r="M117" s="542"/>
      <c r="N117" s="267"/>
    </row>
    <row r="118" spans="1:14" ht="13.5" thickBot="1"/>
    <row r="119" spans="1:14" ht="48" thickBot="1">
      <c r="A119" s="235" t="s">
        <v>169</v>
      </c>
      <c r="B119" s="236" t="s">
        <v>170</v>
      </c>
      <c r="C119" s="236" t="s">
        <v>171</v>
      </c>
      <c r="D119" s="633" t="s">
        <v>172</v>
      </c>
      <c r="E119" s="634"/>
      <c r="F119" s="236" t="s">
        <v>173</v>
      </c>
      <c r="G119" s="236" t="s">
        <v>201</v>
      </c>
      <c r="H119" s="236" t="s">
        <v>6</v>
      </c>
      <c r="I119" s="236" t="s">
        <v>174</v>
      </c>
      <c r="J119" s="236" t="s">
        <v>29</v>
      </c>
      <c r="K119" s="236" t="s">
        <v>14</v>
      </c>
      <c r="L119" s="236" t="s">
        <v>175</v>
      </c>
      <c r="M119" s="543" t="s">
        <v>176</v>
      </c>
      <c r="N119" s="237" t="s">
        <v>12</v>
      </c>
    </row>
    <row r="120" spans="1:14" ht="63.75">
      <c r="A120" s="635" t="s">
        <v>277</v>
      </c>
      <c r="B120" s="638" t="s">
        <v>509</v>
      </c>
      <c r="C120" s="641" t="s">
        <v>510</v>
      </c>
      <c r="D120" s="644">
        <v>34473</v>
      </c>
      <c r="E120" s="647" t="s">
        <v>584</v>
      </c>
      <c r="F120" s="650" t="s">
        <v>319</v>
      </c>
      <c r="G120" s="650" t="s">
        <v>511</v>
      </c>
      <c r="H120" s="238" t="s">
        <v>512</v>
      </c>
      <c r="I120" s="239">
        <v>42551</v>
      </c>
      <c r="J120" s="341">
        <v>0</v>
      </c>
      <c r="K120" s="241">
        <v>0</v>
      </c>
      <c r="L120" s="544"/>
      <c r="M120" s="242"/>
      <c r="N120" s="791" t="s">
        <v>515</v>
      </c>
    </row>
    <row r="121" spans="1:14" ht="63.75">
      <c r="A121" s="636"/>
      <c r="B121" s="639"/>
      <c r="C121" s="642"/>
      <c r="D121" s="645"/>
      <c r="E121" s="648"/>
      <c r="F121" s="651"/>
      <c r="G121" s="653"/>
      <c r="H121" s="339" t="s">
        <v>513</v>
      </c>
      <c r="I121" s="340">
        <v>41731</v>
      </c>
      <c r="J121" s="341">
        <v>0</v>
      </c>
      <c r="K121" s="241">
        <v>0</v>
      </c>
      <c r="L121" s="544"/>
      <c r="M121" s="242"/>
      <c r="N121" s="791" t="s">
        <v>515</v>
      </c>
    </row>
    <row r="122" spans="1:14" ht="64.5" thickBot="1">
      <c r="A122" s="636"/>
      <c r="B122" s="639"/>
      <c r="C122" s="642"/>
      <c r="D122" s="645"/>
      <c r="E122" s="648"/>
      <c r="F122" s="651"/>
      <c r="G122" s="653"/>
      <c r="H122" s="339" t="s">
        <v>514</v>
      </c>
      <c r="I122" s="340">
        <v>42724</v>
      </c>
      <c r="J122" s="341">
        <v>0</v>
      </c>
      <c r="K122" s="241">
        <v>0</v>
      </c>
      <c r="L122" s="544"/>
      <c r="M122" s="242"/>
      <c r="N122" s="791" t="s">
        <v>515</v>
      </c>
    </row>
    <row r="123" spans="1:14" ht="13.5" hidden="1" thickBot="1">
      <c r="A123" s="636"/>
      <c r="B123" s="639"/>
      <c r="C123" s="642"/>
      <c r="D123" s="645"/>
      <c r="E123" s="648"/>
      <c r="F123" s="651"/>
      <c r="G123" s="653"/>
      <c r="H123" s="339"/>
      <c r="I123" s="340"/>
      <c r="J123" s="341"/>
      <c r="K123" s="241">
        <v>0</v>
      </c>
      <c r="L123" s="544">
        <v>0</v>
      </c>
      <c r="M123" s="242"/>
      <c r="N123" s="332"/>
    </row>
    <row r="124" spans="1:14" ht="13.5" hidden="1" thickBot="1">
      <c r="A124" s="636"/>
      <c r="B124" s="639"/>
      <c r="C124" s="642"/>
      <c r="D124" s="645"/>
      <c r="E124" s="648"/>
      <c r="F124" s="651"/>
      <c r="G124" s="653"/>
      <c r="H124" s="339"/>
      <c r="I124" s="340"/>
      <c r="J124" s="341"/>
      <c r="K124" s="241">
        <v>0</v>
      </c>
      <c r="L124" s="544">
        <v>0</v>
      </c>
      <c r="M124" s="243"/>
      <c r="N124" s="336"/>
    </row>
    <row r="125" spans="1:14" ht="16.5" thickBot="1">
      <c r="A125" s="637"/>
      <c r="B125" s="640"/>
      <c r="C125" s="643"/>
      <c r="D125" s="646"/>
      <c r="E125" s="649"/>
      <c r="F125" s="652"/>
      <c r="G125" s="654"/>
      <c r="H125" s="655"/>
      <c r="I125" s="656"/>
      <c r="J125" s="656"/>
      <c r="K125" s="248">
        <v>0</v>
      </c>
      <c r="L125" s="342"/>
      <c r="M125" s="545"/>
      <c r="N125" s="257"/>
    </row>
    <row r="126" spans="1:14" ht="13.5" thickBot="1">
      <c r="A126" s="252"/>
      <c r="B126" s="253"/>
      <c r="C126" s="253"/>
      <c r="D126" s="629"/>
      <c r="E126" s="630"/>
      <c r="F126" s="253"/>
      <c r="G126" s="253"/>
      <c r="H126" s="253"/>
      <c r="I126" s="253"/>
      <c r="J126" s="253"/>
      <c r="K126" s="253"/>
      <c r="L126" s="540"/>
      <c r="M126" s="540"/>
      <c r="N126" s="254"/>
    </row>
    <row r="128" spans="1:14">
      <c r="A128" s="230" t="s">
        <v>71</v>
      </c>
      <c r="B128" s="231">
        <v>10</v>
      </c>
      <c r="C128" s="631" t="s">
        <v>459</v>
      </c>
      <c r="D128" s="631"/>
      <c r="E128" s="631"/>
      <c r="F128" s="631"/>
      <c r="G128" s="631"/>
      <c r="H128" s="631"/>
      <c r="I128" s="631"/>
      <c r="J128" s="631"/>
      <c r="K128" s="541"/>
      <c r="L128" s="541"/>
      <c r="M128" s="541"/>
      <c r="N128" s="267"/>
    </row>
    <row r="129" spans="1:14">
      <c r="A129" s="230"/>
      <c r="B129" s="230"/>
      <c r="C129" s="632" t="s">
        <v>581</v>
      </c>
      <c r="D129" s="632"/>
      <c r="E129" s="632"/>
      <c r="F129" s="632"/>
      <c r="G129" s="632"/>
      <c r="H129" s="632"/>
      <c r="I129" s="632"/>
      <c r="J129" s="632"/>
      <c r="K129" s="542"/>
      <c r="L129" s="542"/>
      <c r="M129" s="542"/>
      <c r="N129" s="267"/>
    </row>
    <row r="130" spans="1:14" ht="13.5" thickBot="1"/>
    <row r="131" spans="1:14" ht="48" thickBot="1">
      <c r="A131" s="235" t="s">
        <v>169</v>
      </c>
      <c r="B131" s="236" t="s">
        <v>170</v>
      </c>
      <c r="C131" s="236" t="s">
        <v>171</v>
      </c>
      <c r="D131" s="633" t="s">
        <v>172</v>
      </c>
      <c r="E131" s="634"/>
      <c r="F131" s="236" t="s">
        <v>173</v>
      </c>
      <c r="G131" s="236" t="s">
        <v>201</v>
      </c>
      <c r="H131" s="236" t="s">
        <v>6</v>
      </c>
      <c r="I131" s="236" t="s">
        <v>174</v>
      </c>
      <c r="J131" s="236" t="s">
        <v>29</v>
      </c>
      <c r="K131" s="236" t="s">
        <v>14</v>
      </c>
      <c r="L131" s="236" t="s">
        <v>175</v>
      </c>
      <c r="M131" s="543" t="s">
        <v>176</v>
      </c>
      <c r="N131" s="237" t="s">
        <v>12</v>
      </c>
    </row>
    <row r="132" spans="1:14" ht="76.5">
      <c r="A132" s="635" t="s">
        <v>277</v>
      </c>
      <c r="B132" s="638" t="s">
        <v>468</v>
      </c>
      <c r="C132" s="641" t="s">
        <v>472</v>
      </c>
      <c r="D132" s="644">
        <v>29292</v>
      </c>
      <c r="E132" s="647" t="s">
        <v>584</v>
      </c>
      <c r="F132" s="650" t="s">
        <v>319</v>
      </c>
      <c r="G132" s="650" t="s">
        <v>516</v>
      </c>
      <c r="H132" s="238" t="s">
        <v>469</v>
      </c>
      <c r="I132" s="239">
        <v>42380</v>
      </c>
      <c r="J132" s="240">
        <v>3023941773</v>
      </c>
      <c r="K132" s="241">
        <v>4385.9949655814598</v>
      </c>
      <c r="L132" s="544" t="s">
        <v>37</v>
      </c>
      <c r="M132" s="242"/>
      <c r="N132" s="332"/>
    </row>
    <row r="133" spans="1:14" ht="76.5">
      <c r="A133" s="636"/>
      <c r="B133" s="639"/>
      <c r="C133" s="642"/>
      <c r="D133" s="645"/>
      <c r="E133" s="648"/>
      <c r="F133" s="651"/>
      <c r="G133" s="653"/>
      <c r="H133" s="339" t="s">
        <v>470</v>
      </c>
      <c r="I133" s="340">
        <v>40481</v>
      </c>
      <c r="J133" s="341">
        <v>84100232</v>
      </c>
      <c r="K133" s="241">
        <v>163.3014213592233</v>
      </c>
      <c r="L133" s="544" t="s">
        <v>37</v>
      </c>
      <c r="M133" s="242"/>
      <c r="N133" s="332"/>
    </row>
    <row r="134" spans="1:14" ht="77.25" thickBot="1">
      <c r="A134" s="636"/>
      <c r="B134" s="639"/>
      <c r="C134" s="642"/>
      <c r="D134" s="645"/>
      <c r="E134" s="648"/>
      <c r="F134" s="651"/>
      <c r="G134" s="653"/>
      <c r="H134" s="339" t="s">
        <v>471</v>
      </c>
      <c r="I134" s="340">
        <v>39976</v>
      </c>
      <c r="J134" s="341">
        <v>75881887</v>
      </c>
      <c r="K134" s="241">
        <v>152.71057959347957</v>
      </c>
      <c r="L134" s="544"/>
      <c r="M134" s="242"/>
      <c r="N134" s="332"/>
    </row>
    <row r="135" spans="1:14" ht="13.5" hidden="1" thickBot="1">
      <c r="A135" s="636"/>
      <c r="B135" s="639"/>
      <c r="C135" s="642"/>
      <c r="D135" s="645"/>
      <c r="E135" s="648"/>
      <c r="F135" s="651"/>
      <c r="G135" s="653"/>
      <c r="H135" s="339"/>
      <c r="I135" s="340"/>
      <c r="J135" s="341"/>
      <c r="K135" s="241">
        <v>0</v>
      </c>
      <c r="L135" s="544">
        <v>0</v>
      </c>
      <c r="M135" s="242"/>
      <c r="N135" s="332"/>
    </row>
    <row r="136" spans="1:14" ht="13.5" hidden="1" thickBot="1">
      <c r="A136" s="636"/>
      <c r="B136" s="639"/>
      <c r="C136" s="642"/>
      <c r="D136" s="645"/>
      <c r="E136" s="648"/>
      <c r="F136" s="651"/>
      <c r="G136" s="653"/>
      <c r="H136" s="339"/>
      <c r="I136" s="340"/>
      <c r="J136" s="341"/>
      <c r="K136" s="241">
        <v>0</v>
      </c>
      <c r="L136" s="544">
        <v>0</v>
      </c>
      <c r="M136" s="243"/>
      <c r="N136" s="336"/>
    </row>
    <row r="137" spans="1:14" ht="16.5" thickBot="1">
      <c r="A137" s="637"/>
      <c r="B137" s="640"/>
      <c r="C137" s="643"/>
      <c r="D137" s="646"/>
      <c r="E137" s="649"/>
      <c r="F137" s="652"/>
      <c r="G137" s="654"/>
      <c r="H137" s="655"/>
      <c r="I137" s="656"/>
      <c r="J137" s="656"/>
      <c r="K137" s="248">
        <v>4702.0069665341625</v>
      </c>
      <c r="L137" s="342"/>
      <c r="M137" s="545"/>
      <c r="N137" s="257"/>
    </row>
    <row r="138" spans="1:14" ht="13.5" thickBot="1">
      <c r="A138" s="252"/>
      <c r="B138" s="253"/>
      <c r="C138" s="253"/>
      <c r="D138" s="629"/>
      <c r="E138" s="630"/>
      <c r="F138" s="253"/>
      <c r="G138" s="253"/>
      <c r="H138" s="253"/>
      <c r="I138" s="253"/>
      <c r="J138" s="253"/>
      <c r="K138" s="253"/>
      <c r="L138" s="540"/>
      <c r="M138" s="540"/>
      <c r="N138" s="254"/>
    </row>
  </sheetData>
  <sheetProtection algorithmName="SHA-512" hashValue="ZvdFqgaR1+u0emnsm0Rk8zy1z3/Ya1iuuFz8X03UjYcSTbDCKQlk1hHNfdfWPJ8dFvZRf64r04LF8HiKzyW5qg==" saltValue="bLcf7rTL5+LhLciDKsAd0g==" spinCount="100000" sheet="1" objects="1" scenarios="1" selectLockedCells="1" selectUnlockedCells="1"/>
  <mergeCells count="135">
    <mergeCell ref="D114:E114"/>
    <mergeCell ref="D102:E102"/>
    <mergeCell ref="C104:J104"/>
    <mergeCell ref="C105:J105"/>
    <mergeCell ref="D107:E107"/>
    <mergeCell ref="A108:A113"/>
    <mergeCell ref="B108:B113"/>
    <mergeCell ref="C108:C113"/>
    <mergeCell ref="D108:D113"/>
    <mergeCell ref="E108:E113"/>
    <mergeCell ref="F108:F113"/>
    <mergeCell ref="G108:G113"/>
    <mergeCell ref="H113:J113"/>
    <mergeCell ref="C92:J92"/>
    <mergeCell ref="C93:J93"/>
    <mergeCell ref="D95:E95"/>
    <mergeCell ref="A96:A101"/>
    <mergeCell ref="B96:B101"/>
    <mergeCell ref="C96:C101"/>
    <mergeCell ref="D96:D101"/>
    <mergeCell ref="E96:E101"/>
    <mergeCell ref="F96:F101"/>
    <mergeCell ref="G96:G101"/>
    <mergeCell ref="H101:J101"/>
    <mergeCell ref="D90:E90"/>
    <mergeCell ref="C80:J80"/>
    <mergeCell ref="C81:J81"/>
    <mergeCell ref="D83:E83"/>
    <mergeCell ref="A84:A89"/>
    <mergeCell ref="B84:B89"/>
    <mergeCell ref="C84:C89"/>
    <mergeCell ref="D84:D89"/>
    <mergeCell ref="E84:E89"/>
    <mergeCell ref="F84:F89"/>
    <mergeCell ref="G84:G89"/>
    <mergeCell ref="H89:J89"/>
    <mergeCell ref="D66:E66"/>
    <mergeCell ref="C56:J56"/>
    <mergeCell ref="C57:J57"/>
    <mergeCell ref="D59:E59"/>
    <mergeCell ref="A60:A65"/>
    <mergeCell ref="B60:B65"/>
    <mergeCell ref="C60:C65"/>
    <mergeCell ref="D60:D65"/>
    <mergeCell ref="E60:E65"/>
    <mergeCell ref="F60:F65"/>
    <mergeCell ref="G60:G65"/>
    <mergeCell ref="H65:J65"/>
    <mergeCell ref="A1:N2"/>
    <mergeCell ref="A4:N4"/>
    <mergeCell ref="C6:D6"/>
    <mergeCell ref="F6:H6"/>
    <mergeCell ref="I6:J6"/>
    <mergeCell ref="A7:A8"/>
    <mergeCell ref="B7:B8"/>
    <mergeCell ref="C7:C8"/>
    <mergeCell ref="D7:D8"/>
    <mergeCell ref="E7:E8"/>
    <mergeCell ref="F7:H8"/>
    <mergeCell ref="I7:J8"/>
    <mergeCell ref="K7:K8"/>
    <mergeCell ref="C19:J19"/>
    <mergeCell ref="C20:J21"/>
    <mergeCell ref="A24:A29"/>
    <mergeCell ref="B24:B29"/>
    <mergeCell ref="C24:C29"/>
    <mergeCell ref="D24:D29"/>
    <mergeCell ref="E24:E29"/>
    <mergeCell ref="D35:E35"/>
    <mergeCell ref="F36:F41"/>
    <mergeCell ref="H41:J41"/>
    <mergeCell ref="G36:G41"/>
    <mergeCell ref="D23:E23"/>
    <mergeCell ref="A36:A41"/>
    <mergeCell ref="B36:B41"/>
    <mergeCell ref="C36:C41"/>
    <mergeCell ref="D36:D41"/>
    <mergeCell ref="E36:E41"/>
    <mergeCell ref="A48:A53"/>
    <mergeCell ref="B48:B53"/>
    <mergeCell ref="C48:C53"/>
    <mergeCell ref="D48:D53"/>
    <mergeCell ref="E48:E53"/>
    <mergeCell ref="N37:N39"/>
    <mergeCell ref="N24:N26"/>
    <mergeCell ref="D54:E54"/>
    <mergeCell ref="C44:J44"/>
    <mergeCell ref="C45:J45"/>
    <mergeCell ref="D47:E47"/>
    <mergeCell ref="G48:G53"/>
    <mergeCell ref="F48:F53"/>
    <mergeCell ref="H53:J53"/>
    <mergeCell ref="F24:F29"/>
    <mergeCell ref="G24:G29"/>
    <mergeCell ref="H29:J29"/>
    <mergeCell ref="D30:E30"/>
    <mergeCell ref="D42:E42"/>
    <mergeCell ref="C32:J32"/>
    <mergeCell ref="C33:J33"/>
    <mergeCell ref="D78:E78"/>
    <mergeCell ref="C68:J68"/>
    <mergeCell ref="C69:J69"/>
    <mergeCell ref="D71:E71"/>
    <mergeCell ref="A72:A77"/>
    <mergeCell ref="B72:B77"/>
    <mergeCell ref="C72:C77"/>
    <mergeCell ref="D72:D77"/>
    <mergeCell ref="E72:E77"/>
    <mergeCell ref="F72:F77"/>
    <mergeCell ref="G72:G77"/>
    <mergeCell ref="H77:J77"/>
    <mergeCell ref="C116:J116"/>
    <mergeCell ref="C117:J117"/>
    <mergeCell ref="D119:E119"/>
    <mergeCell ref="A120:A125"/>
    <mergeCell ref="B120:B125"/>
    <mergeCell ref="C120:C125"/>
    <mergeCell ref="D120:D125"/>
    <mergeCell ref="E120:E125"/>
    <mergeCell ref="F120:F125"/>
    <mergeCell ref="G120:G125"/>
    <mergeCell ref="H125:J125"/>
    <mergeCell ref="D138:E138"/>
    <mergeCell ref="D126:E126"/>
    <mergeCell ref="C128:J128"/>
    <mergeCell ref="C129:J129"/>
    <mergeCell ref="D131:E131"/>
    <mergeCell ref="A132:A137"/>
    <mergeCell ref="B132:B137"/>
    <mergeCell ref="C132:C137"/>
    <mergeCell ref="D132:D137"/>
    <mergeCell ref="E132:E137"/>
    <mergeCell ref="F132:F137"/>
    <mergeCell ref="G132:G137"/>
    <mergeCell ref="H137:J137"/>
  </mergeCells>
  <conditionalFormatting sqref="I10:N17 N22">
    <cfRule type="containsText" dxfId="397" priority="71" operator="containsText" text="TIEMPO">
      <formula>NOT(ISERROR(SEARCH("TIEMPO",I10)))</formula>
    </cfRule>
    <cfRule type="cellIs" dxfId="396" priority="72" operator="equal">
      <formula>30</formula>
    </cfRule>
  </conditionalFormatting>
  <conditionalFormatting sqref="E36:E38 E24:E29 E41 E52:E53">
    <cfRule type="containsText" dxfId="395" priority="70" stopIfTrue="1" operator="containsText" text="NO CUMPLE">
      <formula>NOT(ISERROR(SEARCH("NO CUMPLE",E24)))</formula>
    </cfRule>
  </conditionalFormatting>
  <conditionalFormatting sqref="K24:K27">
    <cfRule type="containsText" dxfId="394" priority="69" stopIfTrue="1" operator="containsText" text="EXPERIENCIA">
      <formula>NOT(ISERROR(SEARCH("EXPERIENCIA",K24)))</formula>
    </cfRule>
  </conditionalFormatting>
  <conditionalFormatting sqref="K28">
    <cfRule type="containsText" dxfId="393" priority="66" stopIfTrue="1" operator="containsText" text="EXPERIENCIA">
      <formula>NOT(ISERROR(SEARCH("EXPERIENCIA",K28)))</formula>
    </cfRule>
  </conditionalFormatting>
  <conditionalFormatting sqref="K36:K39">
    <cfRule type="containsText" dxfId="392" priority="51" stopIfTrue="1" operator="containsText" text="EXPERIENCIA">
      <formula>NOT(ISERROR(SEARCH("EXPERIENCIA",K36)))</formula>
    </cfRule>
  </conditionalFormatting>
  <conditionalFormatting sqref="E48:E49">
    <cfRule type="containsText" dxfId="391" priority="47" stopIfTrue="1" operator="containsText" text="NO CUMPLE">
      <formula>NOT(ISERROR(SEARCH("NO CUMPLE",E48)))</formula>
    </cfRule>
  </conditionalFormatting>
  <conditionalFormatting sqref="K52 K48:K50">
    <cfRule type="containsText" dxfId="390" priority="46" stopIfTrue="1" operator="containsText" text="EXPERIENCIA">
      <formula>NOT(ISERROR(SEARCH("EXPERIENCIA",K48)))</formula>
    </cfRule>
  </conditionalFormatting>
  <conditionalFormatting sqref="E39:E40">
    <cfRule type="containsText" dxfId="389" priority="44" stopIfTrue="1" operator="containsText" text="NO CUMPLE">
      <formula>NOT(ISERROR(SEARCH("NO CUMPLE",E39)))</formula>
    </cfRule>
  </conditionalFormatting>
  <conditionalFormatting sqref="K40">
    <cfRule type="containsText" dxfId="388" priority="43" stopIfTrue="1" operator="containsText" text="EXPERIENCIA">
      <formula>NOT(ISERROR(SEARCH("EXPERIENCIA",K40)))</formula>
    </cfRule>
  </conditionalFormatting>
  <conditionalFormatting sqref="E50:E51">
    <cfRule type="containsText" dxfId="387" priority="42" stopIfTrue="1" operator="containsText" text="NO CUMPLE">
      <formula>NOT(ISERROR(SEARCH("NO CUMPLE",E50)))</formula>
    </cfRule>
  </conditionalFormatting>
  <conditionalFormatting sqref="K51">
    <cfRule type="containsText" dxfId="386" priority="41" stopIfTrue="1" operator="containsText" text="EXPERIENCIA">
      <formula>NOT(ISERROR(SEARCH("EXPERIENCIA",K51)))</formula>
    </cfRule>
  </conditionalFormatting>
  <conditionalFormatting sqref="E64:E65">
    <cfRule type="containsText" dxfId="385" priority="40" stopIfTrue="1" operator="containsText" text="NO CUMPLE">
      <formula>NOT(ISERROR(SEARCH("NO CUMPLE",E64)))</formula>
    </cfRule>
  </conditionalFormatting>
  <conditionalFormatting sqref="E60:E61">
    <cfRule type="containsText" dxfId="384" priority="39" stopIfTrue="1" operator="containsText" text="NO CUMPLE">
      <formula>NOT(ISERROR(SEARCH("NO CUMPLE",E60)))</formula>
    </cfRule>
  </conditionalFormatting>
  <conditionalFormatting sqref="K64 K60:K62">
    <cfRule type="containsText" dxfId="383" priority="38" stopIfTrue="1" operator="containsText" text="EXPERIENCIA">
      <formula>NOT(ISERROR(SEARCH("EXPERIENCIA",K60)))</formula>
    </cfRule>
  </conditionalFormatting>
  <conditionalFormatting sqref="E62:E63">
    <cfRule type="containsText" dxfId="382" priority="37" stopIfTrue="1" operator="containsText" text="NO CUMPLE">
      <formula>NOT(ISERROR(SEARCH("NO CUMPLE",E62)))</formula>
    </cfRule>
  </conditionalFormatting>
  <conditionalFormatting sqref="K63">
    <cfRule type="containsText" dxfId="381" priority="36" stopIfTrue="1" operator="containsText" text="EXPERIENCIA">
      <formula>NOT(ISERROR(SEARCH("EXPERIENCIA",K63)))</formula>
    </cfRule>
  </conditionalFormatting>
  <conditionalFormatting sqref="E76:E77">
    <cfRule type="containsText" dxfId="380" priority="35" stopIfTrue="1" operator="containsText" text="NO CUMPLE">
      <formula>NOT(ISERROR(SEARCH("NO CUMPLE",E76)))</formula>
    </cfRule>
  </conditionalFormatting>
  <conditionalFormatting sqref="E72:E73">
    <cfRule type="containsText" dxfId="379" priority="34" stopIfTrue="1" operator="containsText" text="NO CUMPLE">
      <formula>NOT(ISERROR(SEARCH("NO CUMPLE",E72)))</formula>
    </cfRule>
  </conditionalFormatting>
  <conditionalFormatting sqref="K76 K72:K74">
    <cfRule type="containsText" dxfId="378" priority="33" stopIfTrue="1" operator="containsText" text="EXPERIENCIA">
      <formula>NOT(ISERROR(SEARCH("EXPERIENCIA",K72)))</formula>
    </cfRule>
  </conditionalFormatting>
  <conditionalFormatting sqref="E74:E75">
    <cfRule type="containsText" dxfId="377" priority="32" stopIfTrue="1" operator="containsText" text="NO CUMPLE">
      <formula>NOT(ISERROR(SEARCH("NO CUMPLE",E74)))</formula>
    </cfRule>
  </conditionalFormatting>
  <conditionalFormatting sqref="K75">
    <cfRule type="containsText" dxfId="376" priority="31" stopIfTrue="1" operator="containsText" text="EXPERIENCIA">
      <formula>NOT(ISERROR(SEARCH("EXPERIENCIA",K75)))</formula>
    </cfRule>
  </conditionalFormatting>
  <conditionalFormatting sqref="E88:E89">
    <cfRule type="containsText" dxfId="375" priority="30" stopIfTrue="1" operator="containsText" text="NO CUMPLE">
      <formula>NOT(ISERROR(SEARCH("NO CUMPLE",E88)))</formula>
    </cfRule>
  </conditionalFormatting>
  <conditionalFormatting sqref="E84:E85">
    <cfRule type="containsText" dxfId="374" priority="29" stopIfTrue="1" operator="containsText" text="NO CUMPLE">
      <formula>NOT(ISERROR(SEARCH("NO CUMPLE",E84)))</formula>
    </cfRule>
  </conditionalFormatting>
  <conditionalFormatting sqref="K88">
    <cfRule type="containsText" dxfId="373" priority="28" stopIfTrue="1" operator="containsText" text="EXPERIENCIA">
      <formula>NOT(ISERROR(SEARCH("EXPERIENCIA",K88)))</formula>
    </cfRule>
  </conditionalFormatting>
  <conditionalFormatting sqref="E86:E87">
    <cfRule type="containsText" dxfId="372" priority="27" stopIfTrue="1" operator="containsText" text="NO CUMPLE">
      <formula>NOT(ISERROR(SEARCH("NO CUMPLE",E86)))</formula>
    </cfRule>
  </conditionalFormatting>
  <conditionalFormatting sqref="K87">
    <cfRule type="containsText" dxfId="371" priority="26" stopIfTrue="1" operator="containsText" text="EXPERIENCIA">
      <formula>NOT(ISERROR(SEARCH("EXPERIENCIA",K87)))</formula>
    </cfRule>
  </conditionalFormatting>
  <conditionalFormatting sqref="E100:E101">
    <cfRule type="containsText" dxfId="370" priority="25" stopIfTrue="1" operator="containsText" text="NO CUMPLE">
      <formula>NOT(ISERROR(SEARCH("NO CUMPLE",E100)))</formula>
    </cfRule>
  </conditionalFormatting>
  <conditionalFormatting sqref="E96:E97">
    <cfRule type="containsText" dxfId="369" priority="24" stopIfTrue="1" operator="containsText" text="NO CUMPLE">
      <formula>NOT(ISERROR(SEARCH("NO CUMPLE",E96)))</formula>
    </cfRule>
  </conditionalFormatting>
  <conditionalFormatting sqref="K100 K96:K98">
    <cfRule type="containsText" dxfId="368" priority="23" stopIfTrue="1" operator="containsText" text="EXPERIENCIA">
      <formula>NOT(ISERROR(SEARCH("EXPERIENCIA",K96)))</formula>
    </cfRule>
  </conditionalFormatting>
  <conditionalFormatting sqref="E98:E99">
    <cfRule type="containsText" dxfId="367" priority="22" stopIfTrue="1" operator="containsText" text="NO CUMPLE">
      <formula>NOT(ISERROR(SEARCH("NO CUMPLE",E98)))</formula>
    </cfRule>
  </conditionalFormatting>
  <conditionalFormatting sqref="K99">
    <cfRule type="containsText" dxfId="366" priority="21" stopIfTrue="1" operator="containsText" text="EXPERIENCIA">
      <formula>NOT(ISERROR(SEARCH("EXPERIENCIA",K99)))</formula>
    </cfRule>
  </conditionalFormatting>
  <conditionalFormatting sqref="E112:E113">
    <cfRule type="containsText" dxfId="365" priority="20" stopIfTrue="1" operator="containsText" text="NO CUMPLE">
      <formula>NOT(ISERROR(SEARCH("NO CUMPLE",E112)))</formula>
    </cfRule>
  </conditionalFormatting>
  <conditionalFormatting sqref="E108:E109">
    <cfRule type="containsText" dxfId="364" priority="19" stopIfTrue="1" operator="containsText" text="NO CUMPLE">
      <formula>NOT(ISERROR(SEARCH("NO CUMPLE",E108)))</formula>
    </cfRule>
  </conditionalFormatting>
  <conditionalFormatting sqref="K112 K108:K110">
    <cfRule type="containsText" dxfId="363" priority="18" stopIfTrue="1" operator="containsText" text="EXPERIENCIA">
      <formula>NOT(ISERROR(SEARCH("EXPERIENCIA",K108)))</formula>
    </cfRule>
  </conditionalFormatting>
  <conditionalFormatting sqref="E110:E111">
    <cfRule type="containsText" dxfId="362" priority="17" stopIfTrue="1" operator="containsText" text="NO CUMPLE">
      <formula>NOT(ISERROR(SEARCH("NO CUMPLE",E110)))</formula>
    </cfRule>
  </conditionalFormatting>
  <conditionalFormatting sqref="K111">
    <cfRule type="containsText" dxfId="361" priority="16" stopIfTrue="1" operator="containsText" text="EXPERIENCIA">
      <formula>NOT(ISERROR(SEARCH("EXPERIENCIA",K111)))</formula>
    </cfRule>
  </conditionalFormatting>
  <conditionalFormatting sqref="E124:E125">
    <cfRule type="containsText" dxfId="360" priority="15" stopIfTrue="1" operator="containsText" text="NO CUMPLE">
      <formula>NOT(ISERROR(SEARCH("NO CUMPLE",E124)))</formula>
    </cfRule>
  </conditionalFormatting>
  <conditionalFormatting sqref="E120:E121">
    <cfRule type="containsText" dxfId="359" priority="14" stopIfTrue="1" operator="containsText" text="NO CUMPLE">
      <formula>NOT(ISERROR(SEARCH("NO CUMPLE",E120)))</formula>
    </cfRule>
  </conditionalFormatting>
  <conditionalFormatting sqref="K124">
    <cfRule type="containsText" dxfId="358" priority="13" stopIfTrue="1" operator="containsText" text="EXPERIENCIA">
      <formula>NOT(ISERROR(SEARCH("EXPERIENCIA",K124)))</formula>
    </cfRule>
  </conditionalFormatting>
  <conditionalFormatting sqref="E122:E123">
    <cfRule type="containsText" dxfId="357" priority="12" stopIfTrue="1" operator="containsText" text="NO CUMPLE">
      <formula>NOT(ISERROR(SEARCH("NO CUMPLE",E122)))</formula>
    </cfRule>
  </conditionalFormatting>
  <conditionalFormatting sqref="K123">
    <cfRule type="containsText" dxfId="356" priority="11" stopIfTrue="1" operator="containsText" text="EXPERIENCIA">
      <formula>NOT(ISERROR(SEARCH("EXPERIENCIA",K123)))</formula>
    </cfRule>
  </conditionalFormatting>
  <conditionalFormatting sqref="E136:E137">
    <cfRule type="containsText" dxfId="355" priority="10" stopIfTrue="1" operator="containsText" text="NO CUMPLE">
      <formula>NOT(ISERROR(SEARCH("NO CUMPLE",E136)))</formula>
    </cfRule>
  </conditionalFormatting>
  <conditionalFormatting sqref="E132:E133">
    <cfRule type="containsText" dxfId="354" priority="9" stopIfTrue="1" operator="containsText" text="NO CUMPLE">
      <formula>NOT(ISERROR(SEARCH("NO CUMPLE",E132)))</formula>
    </cfRule>
  </conditionalFormatting>
  <conditionalFormatting sqref="K136 K132:K134">
    <cfRule type="containsText" dxfId="353" priority="8" stopIfTrue="1" operator="containsText" text="EXPERIENCIA">
      <formula>NOT(ISERROR(SEARCH("EXPERIENCIA",K132)))</formula>
    </cfRule>
  </conditionalFormatting>
  <conditionalFormatting sqref="E134:E135">
    <cfRule type="containsText" dxfId="352" priority="7" stopIfTrue="1" operator="containsText" text="NO CUMPLE">
      <formula>NOT(ISERROR(SEARCH("NO CUMPLE",E134)))</formula>
    </cfRule>
  </conditionalFormatting>
  <conditionalFormatting sqref="K135">
    <cfRule type="containsText" dxfId="351" priority="6" stopIfTrue="1" operator="containsText" text="EXPERIENCIA">
      <formula>NOT(ISERROR(SEARCH("EXPERIENCIA",K135)))</formula>
    </cfRule>
  </conditionalFormatting>
  <conditionalFormatting sqref="K120:K122">
    <cfRule type="containsText" dxfId="350" priority="1" stopIfTrue="1" operator="containsText" text="EXPERIENCIA">
      <formula>NOT(ISERROR(SEARCH("EXPERIENCIA",K120)))</formula>
    </cfRule>
  </conditionalFormatting>
  <conditionalFormatting sqref="K84:K86">
    <cfRule type="containsText" dxfId="349" priority="3" stopIfTrue="1" operator="containsText" text="EXPERIENCIA">
      <formula>NOT(ISERROR(SEARCH("EXPERIENCIA",K84)))</formula>
    </cfRule>
  </conditionalFormatting>
  <printOptions horizontalCentered="1"/>
  <pageMargins left="0.59055118110236227" right="0.59055118110236227" top="0.59055118110236227" bottom="0.59055118110236227" header="0.39370078740157483" footer="0.39370078740157483"/>
  <pageSetup scale="38" fitToHeight="3" orientation="landscape" r:id="rId1"/>
  <headerFooter>
    <oddHeader>&amp;C&amp;P de &amp;N</oddHeader>
    <oddFooter>&amp;LIng. Angélica González&amp;C&amp;F &amp;R&amp;A</oddFooter>
  </headerFooter>
  <rowBreaks count="2" manualBreakCount="2">
    <brk id="55" max="13" man="1"/>
    <brk id="102"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theme="9" tint="-0.249977111117893"/>
  </sheetPr>
  <dimension ref="A1:AF91"/>
  <sheetViews>
    <sheetView topLeftCell="A28" zoomScale="70" zoomScaleNormal="70" workbookViewId="0">
      <selection activeCell="K68" sqref="K68"/>
    </sheetView>
  </sheetViews>
  <sheetFormatPr baseColWidth="10" defaultColWidth="11" defaultRowHeight="12.75"/>
  <cols>
    <col min="1" max="1" width="24" style="209" customWidth="1"/>
    <col min="2" max="2" width="22.140625" style="209" customWidth="1"/>
    <col min="3" max="4" width="17" style="209" customWidth="1"/>
    <col min="5" max="5" width="25" style="209" customWidth="1"/>
    <col min="6" max="7" width="17.42578125" style="209" customWidth="1"/>
    <col min="8" max="8" width="51.42578125" style="209" customWidth="1"/>
    <col min="9" max="9" width="16.42578125" style="209" customWidth="1"/>
    <col min="10" max="10" width="18.42578125" style="209" customWidth="1"/>
    <col min="11" max="11" width="9.85546875" style="209" customWidth="1"/>
    <col min="12" max="12" width="7.85546875" style="209" bestFit="1" customWidth="1"/>
    <col min="13" max="13" width="9.42578125" style="209" bestFit="1" customWidth="1"/>
    <col min="14" max="14" width="6.7109375" style="209" bestFit="1" customWidth="1"/>
    <col min="15" max="15" width="8.140625" style="209" bestFit="1" customWidth="1"/>
    <col min="16" max="16" width="30.85546875" style="209" customWidth="1"/>
    <col min="17" max="17" width="6" style="208" customWidth="1"/>
    <col min="18" max="18" width="11" style="208" customWidth="1"/>
    <col min="19" max="19" width="5.85546875" style="268" customWidth="1"/>
    <col min="20" max="20" width="14.7109375" style="269" customWidth="1"/>
    <col min="21" max="21" width="11" style="209" customWidth="1"/>
    <col min="22" max="26" width="11.42578125" style="209" customWidth="1"/>
    <col min="27" max="259" width="11" style="209"/>
    <col min="260" max="260" width="24" style="209" customWidth="1"/>
    <col min="261" max="261" width="22.140625" style="209" customWidth="1"/>
    <col min="262" max="263" width="17" style="209" customWidth="1"/>
    <col min="264" max="264" width="25" style="209" customWidth="1"/>
    <col min="265" max="265" width="17.42578125" style="209" customWidth="1"/>
    <col min="266" max="266" width="51.42578125" style="209" customWidth="1"/>
    <col min="267" max="267" width="18.42578125" style="209" customWidth="1"/>
    <col min="268" max="268" width="28.85546875" style="209" customWidth="1"/>
    <col min="269" max="271" width="25.140625" style="209" customWidth="1"/>
    <col min="272" max="272" width="30.85546875" style="209" customWidth="1"/>
    <col min="273" max="273" width="6" style="209" customWidth="1"/>
    <col min="274" max="274" width="11" style="209" customWidth="1"/>
    <col min="275" max="275" width="5.85546875" style="209" customWidth="1"/>
    <col min="276" max="276" width="14.7109375" style="209" customWidth="1"/>
    <col min="277" max="277" width="11" style="209" customWidth="1"/>
    <col min="278" max="282" width="11.42578125" style="209" customWidth="1"/>
    <col min="283" max="515" width="11" style="209"/>
    <col min="516" max="516" width="24" style="209" customWidth="1"/>
    <col min="517" max="517" width="22.140625" style="209" customWidth="1"/>
    <col min="518" max="519" width="17" style="209" customWidth="1"/>
    <col min="520" max="520" width="25" style="209" customWidth="1"/>
    <col min="521" max="521" width="17.42578125" style="209" customWidth="1"/>
    <col min="522" max="522" width="51.42578125" style="209" customWidth="1"/>
    <col min="523" max="523" width="18.42578125" style="209" customWidth="1"/>
    <col min="524" max="524" width="28.85546875" style="209" customWidth="1"/>
    <col min="525" max="527" width="25.140625" style="209" customWidth="1"/>
    <col min="528" max="528" width="30.85546875" style="209" customWidth="1"/>
    <col min="529" max="529" width="6" style="209" customWidth="1"/>
    <col min="530" max="530" width="11" style="209" customWidth="1"/>
    <col min="531" max="531" width="5.85546875" style="209" customWidth="1"/>
    <col min="532" max="532" width="14.7109375" style="209" customWidth="1"/>
    <col min="533" max="533" width="11" style="209" customWidth="1"/>
    <col min="534" max="538" width="11.42578125" style="209" customWidth="1"/>
    <col min="539" max="771" width="11" style="209"/>
    <col min="772" max="772" width="24" style="209" customWidth="1"/>
    <col min="773" max="773" width="22.140625" style="209" customWidth="1"/>
    <col min="774" max="775" width="17" style="209" customWidth="1"/>
    <col min="776" max="776" width="25" style="209" customWidth="1"/>
    <col min="777" max="777" width="17.42578125" style="209" customWidth="1"/>
    <col min="778" max="778" width="51.42578125" style="209" customWidth="1"/>
    <col min="779" max="779" width="18.42578125" style="209" customWidth="1"/>
    <col min="780" max="780" width="28.85546875" style="209" customWidth="1"/>
    <col min="781" max="783" width="25.140625" style="209" customWidth="1"/>
    <col min="784" max="784" width="30.85546875" style="209" customWidth="1"/>
    <col min="785" max="785" width="6" style="209" customWidth="1"/>
    <col min="786" max="786" width="11" style="209" customWidth="1"/>
    <col min="787" max="787" width="5.85546875" style="209" customWidth="1"/>
    <col min="788" max="788" width="14.7109375" style="209" customWidth="1"/>
    <col min="789" max="789" width="11" style="209" customWidth="1"/>
    <col min="790" max="794" width="11.42578125" style="209" customWidth="1"/>
    <col min="795" max="1027" width="11" style="209"/>
    <col min="1028" max="1028" width="24" style="209" customWidth="1"/>
    <col min="1029" max="1029" width="22.140625" style="209" customWidth="1"/>
    <col min="1030" max="1031" width="17" style="209" customWidth="1"/>
    <col min="1032" max="1032" width="25" style="209" customWidth="1"/>
    <col min="1033" max="1033" width="17.42578125" style="209" customWidth="1"/>
    <col min="1034" max="1034" width="51.42578125" style="209" customWidth="1"/>
    <col min="1035" max="1035" width="18.42578125" style="209" customWidth="1"/>
    <col min="1036" max="1036" width="28.85546875" style="209" customWidth="1"/>
    <col min="1037" max="1039" width="25.140625" style="209" customWidth="1"/>
    <col min="1040" max="1040" width="30.85546875" style="209" customWidth="1"/>
    <col min="1041" max="1041" width="6" style="209" customWidth="1"/>
    <col min="1042" max="1042" width="11" style="209" customWidth="1"/>
    <col min="1043" max="1043" width="5.85546875" style="209" customWidth="1"/>
    <col min="1044" max="1044" width="14.7109375" style="209" customWidth="1"/>
    <col min="1045" max="1045" width="11" style="209" customWidth="1"/>
    <col min="1046" max="1050" width="11.42578125" style="209" customWidth="1"/>
    <col min="1051" max="1283" width="11" style="209"/>
    <col min="1284" max="1284" width="24" style="209" customWidth="1"/>
    <col min="1285" max="1285" width="22.140625" style="209" customWidth="1"/>
    <col min="1286" max="1287" width="17" style="209" customWidth="1"/>
    <col min="1288" max="1288" width="25" style="209" customWidth="1"/>
    <col min="1289" max="1289" width="17.42578125" style="209" customWidth="1"/>
    <col min="1290" max="1290" width="51.42578125" style="209" customWidth="1"/>
    <col min="1291" max="1291" width="18.42578125" style="209" customWidth="1"/>
    <col min="1292" max="1292" width="28.85546875" style="209" customWidth="1"/>
    <col min="1293" max="1295" width="25.140625" style="209" customWidth="1"/>
    <col min="1296" max="1296" width="30.85546875" style="209" customWidth="1"/>
    <col min="1297" max="1297" width="6" style="209" customWidth="1"/>
    <col min="1298" max="1298" width="11" style="209" customWidth="1"/>
    <col min="1299" max="1299" width="5.85546875" style="209" customWidth="1"/>
    <col min="1300" max="1300" width="14.7109375" style="209" customWidth="1"/>
    <col min="1301" max="1301" width="11" style="209" customWidth="1"/>
    <col min="1302" max="1306" width="11.42578125" style="209" customWidth="1"/>
    <col min="1307" max="1539" width="11" style="209"/>
    <col min="1540" max="1540" width="24" style="209" customWidth="1"/>
    <col min="1541" max="1541" width="22.140625" style="209" customWidth="1"/>
    <col min="1542" max="1543" width="17" style="209" customWidth="1"/>
    <col min="1544" max="1544" width="25" style="209" customWidth="1"/>
    <col min="1545" max="1545" width="17.42578125" style="209" customWidth="1"/>
    <col min="1546" max="1546" width="51.42578125" style="209" customWidth="1"/>
    <col min="1547" max="1547" width="18.42578125" style="209" customWidth="1"/>
    <col min="1548" max="1548" width="28.85546875" style="209" customWidth="1"/>
    <col min="1549" max="1551" width="25.140625" style="209" customWidth="1"/>
    <col min="1552" max="1552" width="30.85546875" style="209" customWidth="1"/>
    <col min="1553" max="1553" width="6" style="209" customWidth="1"/>
    <col min="1554" max="1554" width="11" style="209" customWidth="1"/>
    <col min="1555" max="1555" width="5.85546875" style="209" customWidth="1"/>
    <col min="1556" max="1556" width="14.7109375" style="209" customWidth="1"/>
    <col min="1557" max="1557" width="11" style="209" customWidth="1"/>
    <col min="1558" max="1562" width="11.42578125" style="209" customWidth="1"/>
    <col min="1563" max="1795" width="11" style="209"/>
    <col min="1796" max="1796" width="24" style="209" customWidth="1"/>
    <col min="1797" max="1797" width="22.140625" style="209" customWidth="1"/>
    <col min="1798" max="1799" width="17" style="209" customWidth="1"/>
    <col min="1800" max="1800" width="25" style="209" customWidth="1"/>
    <col min="1801" max="1801" width="17.42578125" style="209" customWidth="1"/>
    <col min="1802" max="1802" width="51.42578125" style="209" customWidth="1"/>
    <col min="1803" max="1803" width="18.42578125" style="209" customWidth="1"/>
    <col min="1804" max="1804" width="28.85546875" style="209" customWidth="1"/>
    <col min="1805" max="1807" width="25.140625" style="209" customWidth="1"/>
    <col min="1808" max="1808" width="30.85546875" style="209" customWidth="1"/>
    <col min="1809" max="1809" width="6" style="209" customWidth="1"/>
    <col min="1810" max="1810" width="11" style="209" customWidth="1"/>
    <col min="1811" max="1811" width="5.85546875" style="209" customWidth="1"/>
    <col min="1812" max="1812" width="14.7109375" style="209" customWidth="1"/>
    <col min="1813" max="1813" width="11" style="209" customWidth="1"/>
    <col min="1814" max="1818" width="11.42578125" style="209" customWidth="1"/>
    <col min="1819" max="2051" width="11" style="209"/>
    <col min="2052" max="2052" width="24" style="209" customWidth="1"/>
    <col min="2053" max="2053" width="22.140625" style="209" customWidth="1"/>
    <col min="2054" max="2055" width="17" style="209" customWidth="1"/>
    <col min="2056" max="2056" width="25" style="209" customWidth="1"/>
    <col min="2057" max="2057" width="17.42578125" style="209" customWidth="1"/>
    <col min="2058" max="2058" width="51.42578125" style="209" customWidth="1"/>
    <col min="2059" max="2059" width="18.42578125" style="209" customWidth="1"/>
    <col min="2060" max="2060" width="28.85546875" style="209" customWidth="1"/>
    <col min="2061" max="2063" width="25.140625" style="209" customWidth="1"/>
    <col min="2064" max="2064" width="30.85546875" style="209" customWidth="1"/>
    <col min="2065" max="2065" width="6" style="209" customWidth="1"/>
    <col min="2066" max="2066" width="11" style="209" customWidth="1"/>
    <col min="2067" max="2067" width="5.85546875" style="209" customWidth="1"/>
    <col min="2068" max="2068" width="14.7109375" style="209" customWidth="1"/>
    <col min="2069" max="2069" width="11" style="209" customWidth="1"/>
    <col min="2070" max="2074" width="11.42578125" style="209" customWidth="1"/>
    <col min="2075" max="2307" width="11" style="209"/>
    <col min="2308" max="2308" width="24" style="209" customWidth="1"/>
    <col min="2309" max="2309" width="22.140625" style="209" customWidth="1"/>
    <col min="2310" max="2311" width="17" style="209" customWidth="1"/>
    <col min="2312" max="2312" width="25" style="209" customWidth="1"/>
    <col min="2313" max="2313" width="17.42578125" style="209" customWidth="1"/>
    <col min="2314" max="2314" width="51.42578125" style="209" customWidth="1"/>
    <col min="2315" max="2315" width="18.42578125" style="209" customWidth="1"/>
    <col min="2316" max="2316" width="28.85546875" style="209" customWidth="1"/>
    <col min="2317" max="2319" width="25.140625" style="209" customWidth="1"/>
    <col min="2320" max="2320" width="30.85546875" style="209" customWidth="1"/>
    <col min="2321" max="2321" width="6" style="209" customWidth="1"/>
    <col min="2322" max="2322" width="11" style="209" customWidth="1"/>
    <col min="2323" max="2323" width="5.85546875" style="209" customWidth="1"/>
    <col min="2324" max="2324" width="14.7109375" style="209" customWidth="1"/>
    <col min="2325" max="2325" width="11" style="209" customWidth="1"/>
    <col min="2326" max="2330" width="11.42578125" style="209" customWidth="1"/>
    <col min="2331" max="2563" width="11" style="209"/>
    <col min="2564" max="2564" width="24" style="209" customWidth="1"/>
    <col min="2565" max="2565" width="22.140625" style="209" customWidth="1"/>
    <col min="2566" max="2567" width="17" style="209" customWidth="1"/>
    <col min="2568" max="2568" width="25" style="209" customWidth="1"/>
    <col min="2569" max="2569" width="17.42578125" style="209" customWidth="1"/>
    <col min="2570" max="2570" width="51.42578125" style="209" customWidth="1"/>
    <col min="2571" max="2571" width="18.42578125" style="209" customWidth="1"/>
    <col min="2572" max="2572" width="28.85546875" style="209" customWidth="1"/>
    <col min="2573" max="2575" width="25.140625" style="209" customWidth="1"/>
    <col min="2576" max="2576" width="30.85546875" style="209" customWidth="1"/>
    <col min="2577" max="2577" width="6" style="209" customWidth="1"/>
    <col min="2578" max="2578" width="11" style="209" customWidth="1"/>
    <col min="2579" max="2579" width="5.85546875" style="209" customWidth="1"/>
    <col min="2580" max="2580" width="14.7109375" style="209" customWidth="1"/>
    <col min="2581" max="2581" width="11" style="209" customWidth="1"/>
    <col min="2582" max="2586" width="11.42578125" style="209" customWidth="1"/>
    <col min="2587" max="2819" width="11" style="209"/>
    <col min="2820" max="2820" width="24" style="209" customWidth="1"/>
    <col min="2821" max="2821" width="22.140625" style="209" customWidth="1"/>
    <col min="2822" max="2823" width="17" style="209" customWidth="1"/>
    <col min="2824" max="2824" width="25" style="209" customWidth="1"/>
    <col min="2825" max="2825" width="17.42578125" style="209" customWidth="1"/>
    <col min="2826" max="2826" width="51.42578125" style="209" customWidth="1"/>
    <col min="2827" max="2827" width="18.42578125" style="209" customWidth="1"/>
    <col min="2828" max="2828" width="28.85546875" style="209" customWidth="1"/>
    <col min="2829" max="2831" width="25.140625" style="209" customWidth="1"/>
    <col min="2832" max="2832" width="30.85546875" style="209" customWidth="1"/>
    <col min="2833" max="2833" width="6" style="209" customWidth="1"/>
    <col min="2834" max="2834" width="11" style="209" customWidth="1"/>
    <col min="2835" max="2835" width="5.85546875" style="209" customWidth="1"/>
    <col min="2836" max="2836" width="14.7109375" style="209" customWidth="1"/>
    <col min="2837" max="2837" width="11" style="209" customWidth="1"/>
    <col min="2838" max="2842" width="11.42578125" style="209" customWidth="1"/>
    <col min="2843" max="3075" width="11" style="209"/>
    <col min="3076" max="3076" width="24" style="209" customWidth="1"/>
    <col min="3077" max="3077" width="22.140625" style="209" customWidth="1"/>
    <col min="3078" max="3079" width="17" style="209" customWidth="1"/>
    <col min="3080" max="3080" width="25" style="209" customWidth="1"/>
    <col min="3081" max="3081" width="17.42578125" style="209" customWidth="1"/>
    <col min="3082" max="3082" width="51.42578125" style="209" customWidth="1"/>
    <col min="3083" max="3083" width="18.42578125" style="209" customWidth="1"/>
    <col min="3084" max="3084" width="28.85546875" style="209" customWidth="1"/>
    <col min="3085" max="3087" width="25.140625" style="209" customWidth="1"/>
    <col min="3088" max="3088" width="30.85546875" style="209" customWidth="1"/>
    <col min="3089" max="3089" width="6" style="209" customWidth="1"/>
    <col min="3090" max="3090" width="11" style="209" customWidth="1"/>
    <col min="3091" max="3091" width="5.85546875" style="209" customWidth="1"/>
    <col min="3092" max="3092" width="14.7109375" style="209" customWidth="1"/>
    <col min="3093" max="3093" width="11" style="209" customWidth="1"/>
    <col min="3094" max="3098" width="11.42578125" style="209" customWidth="1"/>
    <col min="3099" max="3331" width="11" style="209"/>
    <col min="3332" max="3332" width="24" style="209" customWidth="1"/>
    <col min="3333" max="3333" width="22.140625" style="209" customWidth="1"/>
    <col min="3334" max="3335" width="17" style="209" customWidth="1"/>
    <col min="3336" max="3336" width="25" style="209" customWidth="1"/>
    <col min="3337" max="3337" width="17.42578125" style="209" customWidth="1"/>
    <col min="3338" max="3338" width="51.42578125" style="209" customWidth="1"/>
    <col min="3339" max="3339" width="18.42578125" style="209" customWidth="1"/>
    <col min="3340" max="3340" width="28.85546875" style="209" customWidth="1"/>
    <col min="3341" max="3343" width="25.140625" style="209" customWidth="1"/>
    <col min="3344" max="3344" width="30.85546875" style="209" customWidth="1"/>
    <col min="3345" max="3345" width="6" style="209" customWidth="1"/>
    <col min="3346" max="3346" width="11" style="209" customWidth="1"/>
    <col min="3347" max="3347" width="5.85546875" style="209" customWidth="1"/>
    <col min="3348" max="3348" width="14.7109375" style="209" customWidth="1"/>
    <col min="3349" max="3349" width="11" style="209" customWidth="1"/>
    <col min="3350" max="3354" width="11.42578125" style="209" customWidth="1"/>
    <col min="3355" max="3587" width="11" style="209"/>
    <col min="3588" max="3588" width="24" style="209" customWidth="1"/>
    <col min="3589" max="3589" width="22.140625" style="209" customWidth="1"/>
    <col min="3590" max="3591" width="17" style="209" customWidth="1"/>
    <col min="3592" max="3592" width="25" style="209" customWidth="1"/>
    <col min="3593" max="3593" width="17.42578125" style="209" customWidth="1"/>
    <col min="3594" max="3594" width="51.42578125" style="209" customWidth="1"/>
    <col min="3595" max="3595" width="18.42578125" style="209" customWidth="1"/>
    <col min="3596" max="3596" width="28.85546875" style="209" customWidth="1"/>
    <col min="3597" max="3599" width="25.140625" style="209" customWidth="1"/>
    <col min="3600" max="3600" width="30.85546875" style="209" customWidth="1"/>
    <col min="3601" max="3601" width="6" style="209" customWidth="1"/>
    <col min="3602" max="3602" width="11" style="209" customWidth="1"/>
    <col min="3603" max="3603" width="5.85546875" style="209" customWidth="1"/>
    <col min="3604" max="3604" width="14.7109375" style="209" customWidth="1"/>
    <col min="3605" max="3605" width="11" style="209" customWidth="1"/>
    <col min="3606" max="3610" width="11.42578125" style="209" customWidth="1"/>
    <col min="3611" max="3843" width="11" style="209"/>
    <col min="3844" max="3844" width="24" style="209" customWidth="1"/>
    <col min="3845" max="3845" width="22.140625" style="209" customWidth="1"/>
    <col min="3846" max="3847" width="17" style="209" customWidth="1"/>
    <col min="3848" max="3848" width="25" style="209" customWidth="1"/>
    <col min="3849" max="3849" width="17.42578125" style="209" customWidth="1"/>
    <col min="3850" max="3850" width="51.42578125" style="209" customWidth="1"/>
    <col min="3851" max="3851" width="18.42578125" style="209" customWidth="1"/>
    <col min="3852" max="3852" width="28.85546875" style="209" customWidth="1"/>
    <col min="3853" max="3855" width="25.140625" style="209" customWidth="1"/>
    <col min="3856" max="3856" width="30.85546875" style="209" customWidth="1"/>
    <col min="3857" max="3857" width="6" style="209" customWidth="1"/>
    <col min="3858" max="3858" width="11" style="209" customWidth="1"/>
    <col min="3859" max="3859" width="5.85546875" style="209" customWidth="1"/>
    <col min="3860" max="3860" width="14.7109375" style="209" customWidth="1"/>
    <col min="3861" max="3861" width="11" style="209" customWidth="1"/>
    <col min="3862" max="3866" width="11.42578125" style="209" customWidth="1"/>
    <col min="3867" max="4099" width="11" style="209"/>
    <col min="4100" max="4100" width="24" style="209" customWidth="1"/>
    <col min="4101" max="4101" width="22.140625" style="209" customWidth="1"/>
    <col min="4102" max="4103" width="17" style="209" customWidth="1"/>
    <col min="4104" max="4104" width="25" style="209" customWidth="1"/>
    <col min="4105" max="4105" width="17.42578125" style="209" customWidth="1"/>
    <col min="4106" max="4106" width="51.42578125" style="209" customWidth="1"/>
    <col min="4107" max="4107" width="18.42578125" style="209" customWidth="1"/>
    <col min="4108" max="4108" width="28.85546875" style="209" customWidth="1"/>
    <col min="4109" max="4111" width="25.140625" style="209" customWidth="1"/>
    <col min="4112" max="4112" width="30.85546875" style="209" customWidth="1"/>
    <col min="4113" max="4113" width="6" style="209" customWidth="1"/>
    <col min="4114" max="4114" width="11" style="209" customWidth="1"/>
    <col min="4115" max="4115" width="5.85546875" style="209" customWidth="1"/>
    <col min="4116" max="4116" width="14.7109375" style="209" customWidth="1"/>
    <col min="4117" max="4117" width="11" style="209" customWidth="1"/>
    <col min="4118" max="4122" width="11.42578125" style="209" customWidth="1"/>
    <col min="4123" max="4355" width="11" style="209"/>
    <col min="4356" max="4356" width="24" style="209" customWidth="1"/>
    <col min="4357" max="4357" width="22.140625" style="209" customWidth="1"/>
    <col min="4358" max="4359" width="17" style="209" customWidth="1"/>
    <col min="4360" max="4360" width="25" style="209" customWidth="1"/>
    <col min="4361" max="4361" width="17.42578125" style="209" customWidth="1"/>
    <col min="4362" max="4362" width="51.42578125" style="209" customWidth="1"/>
    <col min="4363" max="4363" width="18.42578125" style="209" customWidth="1"/>
    <col min="4364" max="4364" width="28.85546875" style="209" customWidth="1"/>
    <col min="4365" max="4367" width="25.140625" style="209" customWidth="1"/>
    <col min="4368" max="4368" width="30.85546875" style="209" customWidth="1"/>
    <col min="4369" max="4369" width="6" style="209" customWidth="1"/>
    <col min="4370" max="4370" width="11" style="209" customWidth="1"/>
    <col min="4371" max="4371" width="5.85546875" style="209" customWidth="1"/>
    <col min="4372" max="4372" width="14.7109375" style="209" customWidth="1"/>
    <col min="4373" max="4373" width="11" style="209" customWidth="1"/>
    <col min="4374" max="4378" width="11.42578125" style="209" customWidth="1"/>
    <col min="4379" max="4611" width="11" style="209"/>
    <col min="4612" max="4612" width="24" style="209" customWidth="1"/>
    <col min="4613" max="4613" width="22.140625" style="209" customWidth="1"/>
    <col min="4614" max="4615" width="17" style="209" customWidth="1"/>
    <col min="4616" max="4616" width="25" style="209" customWidth="1"/>
    <col min="4617" max="4617" width="17.42578125" style="209" customWidth="1"/>
    <col min="4618" max="4618" width="51.42578125" style="209" customWidth="1"/>
    <col min="4619" max="4619" width="18.42578125" style="209" customWidth="1"/>
    <col min="4620" max="4620" width="28.85546875" style="209" customWidth="1"/>
    <col min="4621" max="4623" width="25.140625" style="209" customWidth="1"/>
    <col min="4624" max="4624" width="30.85546875" style="209" customWidth="1"/>
    <col min="4625" max="4625" width="6" style="209" customWidth="1"/>
    <col min="4626" max="4626" width="11" style="209" customWidth="1"/>
    <col min="4627" max="4627" width="5.85546875" style="209" customWidth="1"/>
    <col min="4628" max="4628" width="14.7109375" style="209" customWidth="1"/>
    <col min="4629" max="4629" width="11" style="209" customWidth="1"/>
    <col min="4630" max="4634" width="11.42578125" style="209" customWidth="1"/>
    <col min="4635" max="4867" width="11" style="209"/>
    <col min="4868" max="4868" width="24" style="209" customWidth="1"/>
    <col min="4869" max="4869" width="22.140625" style="209" customWidth="1"/>
    <col min="4870" max="4871" width="17" style="209" customWidth="1"/>
    <col min="4872" max="4872" width="25" style="209" customWidth="1"/>
    <col min="4873" max="4873" width="17.42578125" style="209" customWidth="1"/>
    <col min="4874" max="4874" width="51.42578125" style="209" customWidth="1"/>
    <col min="4875" max="4875" width="18.42578125" style="209" customWidth="1"/>
    <col min="4876" max="4876" width="28.85546875" style="209" customWidth="1"/>
    <col min="4877" max="4879" width="25.140625" style="209" customWidth="1"/>
    <col min="4880" max="4880" width="30.85546875" style="209" customWidth="1"/>
    <col min="4881" max="4881" width="6" style="209" customWidth="1"/>
    <col min="4882" max="4882" width="11" style="209" customWidth="1"/>
    <col min="4883" max="4883" width="5.85546875" style="209" customWidth="1"/>
    <col min="4884" max="4884" width="14.7109375" style="209" customWidth="1"/>
    <col min="4885" max="4885" width="11" style="209" customWidth="1"/>
    <col min="4886" max="4890" width="11.42578125" style="209" customWidth="1"/>
    <col min="4891" max="5123" width="11" style="209"/>
    <col min="5124" max="5124" width="24" style="209" customWidth="1"/>
    <col min="5125" max="5125" width="22.140625" style="209" customWidth="1"/>
    <col min="5126" max="5127" width="17" style="209" customWidth="1"/>
    <col min="5128" max="5128" width="25" style="209" customWidth="1"/>
    <col min="5129" max="5129" width="17.42578125" style="209" customWidth="1"/>
    <col min="5130" max="5130" width="51.42578125" style="209" customWidth="1"/>
    <col min="5131" max="5131" width="18.42578125" style="209" customWidth="1"/>
    <col min="5132" max="5132" width="28.85546875" style="209" customWidth="1"/>
    <col min="5133" max="5135" width="25.140625" style="209" customWidth="1"/>
    <col min="5136" max="5136" width="30.85546875" style="209" customWidth="1"/>
    <col min="5137" max="5137" width="6" style="209" customWidth="1"/>
    <col min="5138" max="5138" width="11" style="209" customWidth="1"/>
    <col min="5139" max="5139" width="5.85546875" style="209" customWidth="1"/>
    <col min="5140" max="5140" width="14.7109375" style="209" customWidth="1"/>
    <col min="5141" max="5141" width="11" style="209" customWidth="1"/>
    <col min="5142" max="5146" width="11.42578125" style="209" customWidth="1"/>
    <col min="5147" max="5379" width="11" style="209"/>
    <col min="5380" max="5380" width="24" style="209" customWidth="1"/>
    <col min="5381" max="5381" width="22.140625" style="209" customWidth="1"/>
    <col min="5382" max="5383" width="17" style="209" customWidth="1"/>
    <col min="5384" max="5384" width="25" style="209" customWidth="1"/>
    <col min="5385" max="5385" width="17.42578125" style="209" customWidth="1"/>
    <col min="5386" max="5386" width="51.42578125" style="209" customWidth="1"/>
    <col min="5387" max="5387" width="18.42578125" style="209" customWidth="1"/>
    <col min="5388" max="5388" width="28.85546875" style="209" customWidth="1"/>
    <col min="5389" max="5391" width="25.140625" style="209" customWidth="1"/>
    <col min="5392" max="5392" width="30.85546875" style="209" customWidth="1"/>
    <col min="5393" max="5393" width="6" style="209" customWidth="1"/>
    <col min="5394" max="5394" width="11" style="209" customWidth="1"/>
    <col min="5395" max="5395" width="5.85546875" style="209" customWidth="1"/>
    <col min="5396" max="5396" width="14.7109375" style="209" customWidth="1"/>
    <col min="5397" max="5397" width="11" style="209" customWidth="1"/>
    <col min="5398" max="5402" width="11.42578125" style="209" customWidth="1"/>
    <col min="5403" max="5635" width="11" style="209"/>
    <col min="5636" max="5636" width="24" style="209" customWidth="1"/>
    <col min="5637" max="5637" width="22.140625" style="209" customWidth="1"/>
    <col min="5638" max="5639" width="17" style="209" customWidth="1"/>
    <col min="5640" max="5640" width="25" style="209" customWidth="1"/>
    <col min="5641" max="5641" width="17.42578125" style="209" customWidth="1"/>
    <col min="5642" max="5642" width="51.42578125" style="209" customWidth="1"/>
    <col min="5643" max="5643" width="18.42578125" style="209" customWidth="1"/>
    <col min="5644" max="5644" width="28.85546875" style="209" customWidth="1"/>
    <col min="5645" max="5647" width="25.140625" style="209" customWidth="1"/>
    <col min="5648" max="5648" width="30.85546875" style="209" customWidth="1"/>
    <col min="5649" max="5649" width="6" style="209" customWidth="1"/>
    <col min="5650" max="5650" width="11" style="209" customWidth="1"/>
    <col min="5651" max="5651" width="5.85546875" style="209" customWidth="1"/>
    <col min="5652" max="5652" width="14.7109375" style="209" customWidth="1"/>
    <col min="5653" max="5653" width="11" style="209" customWidth="1"/>
    <col min="5654" max="5658" width="11.42578125" style="209" customWidth="1"/>
    <col min="5659" max="5891" width="11" style="209"/>
    <col min="5892" max="5892" width="24" style="209" customWidth="1"/>
    <col min="5893" max="5893" width="22.140625" style="209" customWidth="1"/>
    <col min="5894" max="5895" width="17" style="209" customWidth="1"/>
    <col min="5896" max="5896" width="25" style="209" customWidth="1"/>
    <col min="5897" max="5897" width="17.42578125" style="209" customWidth="1"/>
    <col min="5898" max="5898" width="51.42578125" style="209" customWidth="1"/>
    <col min="5899" max="5899" width="18.42578125" style="209" customWidth="1"/>
    <col min="5900" max="5900" width="28.85546875" style="209" customWidth="1"/>
    <col min="5901" max="5903" width="25.140625" style="209" customWidth="1"/>
    <col min="5904" max="5904" width="30.85546875" style="209" customWidth="1"/>
    <col min="5905" max="5905" width="6" style="209" customWidth="1"/>
    <col min="5906" max="5906" width="11" style="209" customWidth="1"/>
    <col min="5907" max="5907" width="5.85546875" style="209" customWidth="1"/>
    <col min="5908" max="5908" width="14.7109375" style="209" customWidth="1"/>
    <col min="5909" max="5909" width="11" style="209" customWidth="1"/>
    <col min="5910" max="5914" width="11.42578125" style="209" customWidth="1"/>
    <col min="5915" max="6147" width="11" style="209"/>
    <col min="6148" max="6148" width="24" style="209" customWidth="1"/>
    <col min="6149" max="6149" width="22.140625" style="209" customWidth="1"/>
    <col min="6150" max="6151" width="17" style="209" customWidth="1"/>
    <col min="6152" max="6152" width="25" style="209" customWidth="1"/>
    <col min="6153" max="6153" width="17.42578125" style="209" customWidth="1"/>
    <col min="6154" max="6154" width="51.42578125" style="209" customWidth="1"/>
    <col min="6155" max="6155" width="18.42578125" style="209" customWidth="1"/>
    <col min="6156" max="6156" width="28.85546875" style="209" customWidth="1"/>
    <col min="6157" max="6159" width="25.140625" style="209" customWidth="1"/>
    <col min="6160" max="6160" width="30.85546875" style="209" customWidth="1"/>
    <col min="6161" max="6161" width="6" style="209" customWidth="1"/>
    <col min="6162" max="6162" width="11" style="209" customWidth="1"/>
    <col min="6163" max="6163" width="5.85546875" style="209" customWidth="1"/>
    <col min="6164" max="6164" width="14.7109375" style="209" customWidth="1"/>
    <col min="6165" max="6165" width="11" style="209" customWidth="1"/>
    <col min="6166" max="6170" width="11.42578125" style="209" customWidth="1"/>
    <col min="6171" max="6403" width="11" style="209"/>
    <col min="6404" max="6404" width="24" style="209" customWidth="1"/>
    <col min="6405" max="6405" width="22.140625" style="209" customWidth="1"/>
    <col min="6406" max="6407" width="17" style="209" customWidth="1"/>
    <col min="6408" max="6408" width="25" style="209" customWidth="1"/>
    <col min="6409" max="6409" width="17.42578125" style="209" customWidth="1"/>
    <col min="6410" max="6410" width="51.42578125" style="209" customWidth="1"/>
    <col min="6411" max="6411" width="18.42578125" style="209" customWidth="1"/>
    <col min="6412" max="6412" width="28.85546875" style="209" customWidth="1"/>
    <col min="6413" max="6415" width="25.140625" style="209" customWidth="1"/>
    <col min="6416" max="6416" width="30.85546875" style="209" customWidth="1"/>
    <col min="6417" max="6417" width="6" style="209" customWidth="1"/>
    <col min="6418" max="6418" width="11" style="209" customWidth="1"/>
    <col min="6419" max="6419" width="5.85546875" style="209" customWidth="1"/>
    <col min="6420" max="6420" width="14.7109375" style="209" customWidth="1"/>
    <col min="6421" max="6421" width="11" style="209" customWidth="1"/>
    <col min="6422" max="6426" width="11.42578125" style="209" customWidth="1"/>
    <col min="6427" max="6659" width="11" style="209"/>
    <col min="6660" max="6660" width="24" style="209" customWidth="1"/>
    <col min="6661" max="6661" width="22.140625" style="209" customWidth="1"/>
    <col min="6662" max="6663" width="17" style="209" customWidth="1"/>
    <col min="6664" max="6664" width="25" style="209" customWidth="1"/>
    <col min="6665" max="6665" width="17.42578125" style="209" customWidth="1"/>
    <col min="6666" max="6666" width="51.42578125" style="209" customWidth="1"/>
    <col min="6667" max="6667" width="18.42578125" style="209" customWidth="1"/>
    <col min="6668" max="6668" width="28.85546875" style="209" customWidth="1"/>
    <col min="6669" max="6671" width="25.140625" style="209" customWidth="1"/>
    <col min="6672" max="6672" width="30.85546875" style="209" customWidth="1"/>
    <col min="6673" max="6673" width="6" style="209" customWidth="1"/>
    <col min="6674" max="6674" width="11" style="209" customWidth="1"/>
    <col min="6675" max="6675" width="5.85546875" style="209" customWidth="1"/>
    <col min="6676" max="6676" width="14.7109375" style="209" customWidth="1"/>
    <col min="6677" max="6677" width="11" style="209" customWidth="1"/>
    <col min="6678" max="6682" width="11.42578125" style="209" customWidth="1"/>
    <col min="6683" max="6915" width="11" style="209"/>
    <col min="6916" max="6916" width="24" style="209" customWidth="1"/>
    <col min="6917" max="6917" width="22.140625" style="209" customWidth="1"/>
    <col min="6918" max="6919" width="17" style="209" customWidth="1"/>
    <col min="6920" max="6920" width="25" style="209" customWidth="1"/>
    <col min="6921" max="6921" width="17.42578125" style="209" customWidth="1"/>
    <col min="6922" max="6922" width="51.42578125" style="209" customWidth="1"/>
    <col min="6923" max="6923" width="18.42578125" style="209" customWidth="1"/>
    <col min="6924" max="6924" width="28.85546875" style="209" customWidth="1"/>
    <col min="6925" max="6927" width="25.140625" style="209" customWidth="1"/>
    <col min="6928" max="6928" width="30.85546875" style="209" customWidth="1"/>
    <col min="6929" max="6929" width="6" style="209" customWidth="1"/>
    <col min="6930" max="6930" width="11" style="209" customWidth="1"/>
    <col min="6931" max="6931" width="5.85546875" style="209" customWidth="1"/>
    <col min="6932" max="6932" width="14.7109375" style="209" customWidth="1"/>
    <col min="6933" max="6933" width="11" style="209" customWidth="1"/>
    <col min="6934" max="6938" width="11.42578125" style="209" customWidth="1"/>
    <col min="6939" max="7171" width="11" style="209"/>
    <col min="7172" max="7172" width="24" style="209" customWidth="1"/>
    <col min="7173" max="7173" width="22.140625" style="209" customWidth="1"/>
    <col min="7174" max="7175" width="17" style="209" customWidth="1"/>
    <col min="7176" max="7176" width="25" style="209" customWidth="1"/>
    <col min="7177" max="7177" width="17.42578125" style="209" customWidth="1"/>
    <col min="7178" max="7178" width="51.42578125" style="209" customWidth="1"/>
    <col min="7179" max="7179" width="18.42578125" style="209" customWidth="1"/>
    <col min="7180" max="7180" width="28.85546875" style="209" customWidth="1"/>
    <col min="7181" max="7183" width="25.140625" style="209" customWidth="1"/>
    <col min="7184" max="7184" width="30.85546875" style="209" customWidth="1"/>
    <col min="7185" max="7185" width="6" style="209" customWidth="1"/>
    <col min="7186" max="7186" width="11" style="209" customWidth="1"/>
    <col min="7187" max="7187" width="5.85546875" style="209" customWidth="1"/>
    <col min="7188" max="7188" width="14.7109375" style="209" customWidth="1"/>
    <col min="7189" max="7189" width="11" style="209" customWidth="1"/>
    <col min="7190" max="7194" width="11.42578125" style="209" customWidth="1"/>
    <col min="7195" max="7427" width="11" style="209"/>
    <col min="7428" max="7428" width="24" style="209" customWidth="1"/>
    <col min="7429" max="7429" width="22.140625" style="209" customWidth="1"/>
    <col min="7430" max="7431" width="17" style="209" customWidth="1"/>
    <col min="7432" max="7432" width="25" style="209" customWidth="1"/>
    <col min="7433" max="7433" width="17.42578125" style="209" customWidth="1"/>
    <col min="7434" max="7434" width="51.42578125" style="209" customWidth="1"/>
    <col min="7435" max="7435" width="18.42578125" style="209" customWidth="1"/>
    <col min="7436" max="7436" width="28.85546875" style="209" customWidth="1"/>
    <col min="7437" max="7439" width="25.140625" style="209" customWidth="1"/>
    <col min="7440" max="7440" width="30.85546875" style="209" customWidth="1"/>
    <col min="7441" max="7441" width="6" style="209" customWidth="1"/>
    <col min="7442" max="7442" width="11" style="209" customWidth="1"/>
    <col min="7443" max="7443" width="5.85546875" style="209" customWidth="1"/>
    <col min="7444" max="7444" width="14.7109375" style="209" customWidth="1"/>
    <col min="7445" max="7445" width="11" style="209" customWidth="1"/>
    <col min="7446" max="7450" width="11.42578125" style="209" customWidth="1"/>
    <col min="7451" max="7683" width="11" style="209"/>
    <col min="7684" max="7684" width="24" style="209" customWidth="1"/>
    <col min="7685" max="7685" width="22.140625" style="209" customWidth="1"/>
    <col min="7686" max="7687" width="17" style="209" customWidth="1"/>
    <col min="7688" max="7688" width="25" style="209" customWidth="1"/>
    <col min="7689" max="7689" width="17.42578125" style="209" customWidth="1"/>
    <col min="7690" max="7690" width="51.42578125" style="209" customWidth="1"/>
    <col min="7691" max="7691" width="18.42578125" style="209" customWidth="1"/>
    <col min="7692" max="7692" width="28.85546875" style="209" customWidth="1"/>
    <col min="7693" max="7695" width="25.140625" style="209" customWidth="1"/>
    <col min="7696" max="7696" width="30.85546875" style="209" customWidth="1"/>
    <col min="7697" max="7697" width="6" style="209" customWidth="1"/>
    <col min="7698" max="7698" width="11" style="209" customWidth="1"/>
    <col min="7699" max="7699" width="5.85546875" style="209" customWidth="1"/>
    <col min="7700" max="7700" width="14.7109375" style="209" customWidth="1"/>
    <col min="7701" max="7701" width="11" style="209" customWidth="1"/>
    <col min="7702" max="7706" width="11.42578125" style="209" customWidth="1"/>
    <col min="7707" max="7939" width="11" style="209"/>
    <col min="7940" max="7940" width="24" style="209" customWidth="1"/>
    <col min="7941" max="7941" width="22.140625" style="209" customWidth="1"/>
    <col min="7942" max="7943" width="17" style="209" customWidth="1"/>
    <col min="7944" max="7944" width="25" style="209" customWidth="1"/>
    <col min="7945" max="7945" width="17.42578125" style="209" customWidth="1"/>
    <col min="7946" max="7946" width="51.42578125" style="209" customWidth="1"/>
    <col min="7947" max="7947" width="18.42578125" style="209" customWidth="1"/>
    <col min="7948" max="7948" width="28.85546875" style="209" customWidth="1"/>
    <col min="7949" max="7951" width="25.140625" style="209" customWidth="1"/>
    <col min="7952" max="7952" width="30.85546875" style="209" customWidth="1"/>
    <col min="7953" max="7953" width="6" style="209" customWidth="1"/>
    <col min="7954" max="7954" width="11" style="209" customWidth="1"/>
    <col min="7955" max="7955" width="5.85546875" style="209" customWidth="1"/>
    <col min="7956" max="7956" width="14.7109375" style="209" customWidth="1"/>
    <col min="7957" max="7957" width="11" style="209" customWidth="1"/>
    <col min="7958" max="7962" width="11.42578125" style="209" customWidth="1"/>
    <col min="7963" max="8195" width="11" style="209"/>
    <col min="8196" max="8196" width="24" style="209" customWidth="1"/>
    <col min="8197" max="8197" width="22.140625" style="209" customWidth="1"/>
    <col min="8198" max="8199" width="17" style="209" customWidth="1"/>
    <col min="8200" max="8200" width="25" style="209" customWidth="1"/>
    <col min="8201" max="8201" width="17.42578125" style="209" customWidth="1"/>
    <col min="8202" max="8202" width="51.42578125" style="209" customWidth="1"/>
    <col min="8203" max="8203" width="18.42578125" style="209" customWidth="1"/>
    <col min="8204" max="8204" width="28.85546875" style="209" customWidth="1"/>
    <col min="8205" max="8207" width="25.140625" style="209" customWidth="1"/>
    <col min="8208" max="8208" width="30.85546875" style="209" customWidth="1"/>
    <col min="8209" max="8209" width="6" style="209" customWidth="1"/>
    <col min="8210" max="8210" width="11" style="209" customWidth="1"/>
    <col min="8211" max="8211" width="5.85546875" style="209" customWidth="1"/>
    <col min="8212" max="8212" width="14.7109375" style="209" customWidth="1"/>
    <col min="8213" max="8213" width="11" style="209" customWidth="1"/>
    <col min="8214" max="8218" width="11.42578125" style="209" customWidth="1"/>
    <col min="8219" max="8451" width="11" style="209"/>
    <col min="8452" max="8452" width="24" style="209" customWidth="1"/>
    <col min="8453" max="8453" width="22.140625" style="209" customWidth="1"/>
    <col min="8454" max="8455" width="17" style="209" customWidth="1"/>
    <col min="8456" max="8456" width="25" style="209" customWidth="1"/>
    <col min="8457" max="8457" width="17.42578125" style="209" customWidth="1"/>
    <col min="8458" max="8458" width="51.42578125" style="209" customWidth="1"/>
    <col min="8459" max="8459" width="18.42578125" style="209" customWidth="1"/>
    <col min="8460" max="8460" width="28.85546875" style="209" customWidth="1"/>
    <col min="8461" max="8463" width="25.140625" style="209" customWidth="1"/>
    <col min="8464" max="8464" width="30.85546875" style="209" customWidth="1"/>
    <col min="8465" max="8465" width="6" style="209" customWidth="1"/>
    <col min="8466" max="8466" width="11" style="209" customWidth="1"/>
    <col min="8467" max="8467" width="5.85546875" style="209" customWidth="1"/>
    <col min="8468" max="8468" width="14.7109375" style="209" customWidth="1"/>
    <col min="8469" max="8469" width="11" style="209" customWidth="1"/>
    <col min="8470" max="8474" width="11.42578125" style="209" customWidth="1"/>
    <col min="8475" max="8707" width="11" style="209"/>
    <col min="8708" max="8708" width="24" style="209" customWidth="1"/>
    <col min="8709" max="8709" width="22.140625" style="209" customWidth="1"/>
    <col min="8710" max="8711" width="17" style="209" customWidth="1"/>
    <col min="8712" max="8712" width="25" style="209" customWidth="1"/>
    <col min="8713" max="8713" width="17.42578125" style="209" customWidth="1"/>
    <col min="8714" max="8714" width="51.42578125" style="209" customWidth="1"/>
    <col min="8715" max="8715" width="18.42578125" style="209" customWidth="1"/>
    <col min="8716" max="8716" width="28.85546875" style="209" customWidth="1"/>
    <col min="8717" max="8719" width="25.140625" style="209" customWidth="1"/>
    <col min="8720" max="8720" width="30.85546875" style="209" customWidth="1"/>
    <col min="8721" max="8721" width="6" style="209" customWidth="1"/>
    <col min="8722" max="8722" width="11" style="209" customWidth="1"/>
    <col min="8723" max="8723" width="5.85546875" style="209" customWidth="1"/>
    <col min="8724" max="8724" width="14.7109375" style="209" customWidth="1"/>
    <col min="8725" max="8725" width="11" style="209" customWidth="1"/>
    <col min="8726" max="8730" width="11.42578125" style="209" customWidth="1"/>
    <col min="8731" max="8963" width="11" style="209"/>
    <col min="8964" max="8964" width="24" style="209" customWidth="1"/>
    <col min="8965" max="8965" width="22.140625" style="209" customWidth="1"/>
    <col min="8966" max="8967" width="17" style="209" customWidth="1"/>
    <col min="8968" max="8968" width="25" style="209" customWidth="1"/>
    <col min="8969" max="8969" width="17.42578125" style="209" customWidth="1"/>
    <col min="8970" max="8970" width="51.42578125" style="209" customWidth="1"/>
    <col min="8971" max="8971" width="18.42578125" style="209" customWidth="1"/>
    <col min="8972" max="8972" width="28.85546875" style="209" customWidth="1"/>
    <col min="8973" max="8975" width="25.140625" style="209" customWidth="1"/>
    <col min="8976" max="8976" width="30.85546875" style="209" customWidth="1"/>
    <col min="8977" max="8977" width="6" style="209" customWidth="1"/>
    <col min="8978" max="8978" width="11" style="209" customWidth="1"/>
    <col min="8979" max="8979" width="5.85546875" style="209" customWidth="1"/>
    <col min="8980" max="8980" width="14.7109375" style="209" customWidth="1"/>
    <col min="8981" max="8981" width="11" style="209" customWidth="1"/>
    <col min="8982" max="8986" width="11.42578125" style="209" customWidth="1"/>
    <col min="8987" max="9219" width="11" style="209"/>
    <col min="9220" max="9220" width="24" style="209" customWidth="1"/>
    <col min="9221" max="9221" width="22.140625" style="209" customWidth="1"/>
    <col min="9222" max="9223" width="17" style="209" customWidth="1"/>
    <col min="9224" max="9224" width="25" style="209" customWidth="1"/>
    <col min="9225" max="9225" width="17.42578125" style="209" customWidth="1"/>
    <col min="9226" max="9226" width="51.42578125" style="209" customWidth="1"/>
    <col min="9227" max="9227" width="18.42578125" style="209" customWidth="1"/>
    <col min="9228" max="9228" width="28.85546875" style="209" customWidth="1"/>
    <col min="9229" max="9231" width="25.140625" style="209" customWidth="1"/>
    <col min="9232" max="9232" width="30.85546875" style="209" customWidth="1"/>
    <col min="9233" max="9233" width="6" style="209" customWidth="1"/>
    <col min="9234" max="9234" width="11" style="209" customWidth="1"/>
    <col min="9235" max="9235" width="5.85546875" style="209" customWidth="1"/>
    <col min="9236" max="9236" width="14.7109375" style="209" customWidth="1"/>
    <col min="9237" max="9237" width="11" style="209" customWidth="1"/>
    <col min="9238" max="9242" width="11.42578125" style="209" customWidth="1"/>
    <col min="9243" max="9475" width="11" style="209"/>
    <col min="9476" max="9476" width="24" style="209" customWidth="1"/>
    <col min="9477" max="9477" width="22.140625" style="209" customWidth="1"/>
    <col min="9478" max="9479" width="17" style="209" customWidth="1"/>
    <col min="9480" max="9480" width="25" style="209" customWidth="1"/>
    <col min="9481" max="9481" width="17.42578125" style="209" customWidth="1"/>
    <col min="9482" max="9482" width="51.42578125" style="209" customWidth="1"/>
    <col min="9483" max="9483" width="18.42578125" style="209" customWidth="1"/>
    <col min="9484" max="9484" width="28.85546875" style="209" customWidth="1"/>
    <col min="9485" max="9487" width="25.140625" style="209" customWidth="1"/>
    <col min="9488" max="9488" width="30.85546875" style="209" customWidth="1"/>
    <col min="9489" max="9489" width="6" style="209" customWidth="1"/>
    <col min="9490" max="9490" width="11" style="209" customWidth="1"/>
    <col min="9491" max="9491" width="5.85546875" style="209" customWidth="1"/>
    <col min="9492" max="9492" width="14.7109375" style="209" customWidth="1"/>
    <col min="9493" max="9493" width="11" style="209" customWidth="1"/>
    <col min="9494" max="9498" width="11.42578125" style="209" customWidth="1"/>
    <col min="9499" max="9731" width="11" style="209"/>
    <col min="9732" max="9732" width="24" style="209" customWidth="1"/>
    <col min="9733" max="9733" width="22.140625" style="209" customWidth="1"/>
    <col min="9734" max="9735" width="17" style="209" customWidth="1"/>
    <col min="9736" max="9736" width="25" style="209" customWidth="1"/>
    <col min="9737" max="9737" width="17.42578125" style="209" customWidth="1"/>
    <col min="9738" max="9738" width="51.42578125" style="209" customWidth="1"/>
    <col min="9739" max="9739" width="18.42578125" style="209" customWidth="1"/>
    <col min="9740" max="9740" width="28.85546875" style="209" customWidth="1"/>
    <col min="9741" max="9743" width="25.140625" style="209" customWidth="1"/>
    <col min="9744" max="9744" width="30.85546875" style="209" customWidth="1"/>
    <col min="9745" max="9745" width="6" style="209" customWidth="1"/>
    <col min="9746" max="9746" width="11" style="209" customWidth="1"/>
    <col min="9747" max="9747" width="5.85546875" style="209" customWidth="1"/>
    <col min="9748" max="9748" width="14.7109375" style="209" customWidth="1"/>
    <col min="9749" max="9749" width="11" style="209" customWidth="1"/>
    <col min="9750" max="9754" width="11.42578125" style="209" customWidth="1"/>
    <col min="9755" max="9987" width="11" style="209"/>
    <col min="9988" max="9988" width="24" style="209" customWidth="1"/>
    <col min="9989" max="9989" width="22.140625" style="209" customWidth="1"/>
    <col min="9990" max="9991" width="17" style="209" customWidth="1"/>
    <col min="9992" max="9992" width="25" style="209" customWidth="1"/>
    <col min="9993" max="9993" width="17.42578125" style="209" customWidth="1"/>
    <col min="9994" max="9994" width="51.42578125" style="209" customWidth="1"/>
    <col min="9995" max="9995" width="18.42578125" style="209" customWidth="1"/>
    <col min="9996" max="9996" width="28.85546875" style="209" customWidth="1"/>
    <col min="9997" max="9999" width="25.140625" style="209" customWidth="1"/>
    <col min="10000" max="10000" width="30.85546875" style="209" customWidth="1"/>
    <col min="10001" max="10001" width="6" style="209" customWidth="1"/>
    <col min="10002" max="10002" width="11" style="209" customWidth="1"/>
    <col min="10003" max="10003" width="5.85546875" style="209" customWidth="1"/>
    <col min="10004" max="10004" width="14.7109375" style="209" customWidth="1"/>
    <col min="10005" max="10005" width="11" style="209" customWidth="1"/>
    <col min="10006" max="10010" width="11.42578125" style="209" customWidth="1"/>
    <col min="10011" max="10243" width="11" style="209"/>
    <col min="10244" max="10244" width="24" style="209" customWidth="1"/>
    <col min="10245" max="10245" width="22.140625" style="209" customWidth="1"/>
    <col min="10246" max="10247" width="17" style="209" customWidth="1"/>
    <col min="10248" max="10248" width="25" style="209" customWidth="1"/>
    <col min="10249" max="10249" width="17.42578125" style="209" customWidth="1"/>
    <col min="10250" max="10250" width="51.42578125" style="209" customWidth="1"/>
    <col min="10251" max="10251" width="18.42578125" style="209" customWidth="1"/>
    <col min="10252" max="10252" width="28.85546875" style="209" customWidth="1"/>
    <col min="10253" max="10255" width="25.140625" style="209" customWidth="1"/>
    <col min="10256" max="10256" width="30.85546875" style="209" customWidth="1"/>
    <col min="10257" max="10257" width="6" style="209" customWidth="1"/>
    <col min="10258" max="10258" width="11" style="209" customWidth="1"/>
    <col min="10259" max="10259" width="5.85546875" style="209" customWidth="1"/>
    <col min="10260" max="10260" width="14.7109375" style="209" customWidth="1"/>
    <col min="10261" max="10261" width="11" style="209" customWidth="1"/>
    <col min="10262" max="10266" width="11.42578125" style="209" customWidth="1"/>
    <col min="10267" max="10499" width="11" style="209"/>
    <col min="10500" max="10500" width="24" style="209" customWidth="1"/>
    <col min="10501" max="10501" width="22.140625" style="209" customWidth="1"/>
    <col min="10502" max="10503" width="17" style="209" customWidth="1"/>
    <col min="10504" max="10504" width="25" style="209" customWidth="1"/>
    <col min="10505" max="10505" width="17.42578125" style="209" customWidth="1"/>
    <col min="10506" max="10506" width="51.42578125" style="209" customWidth="1"/>
    <col min="10507" max="10507" width="18.42578125" style="209" customWidth="1"/>
    <col min="10508" max="10508" width="28.85546875" style="209" customWidth="1"/>
    <col min="10509" max="10511" width="25.140625" style="209" customWidth="1"/>
    <col min="10512" max="10512" width="30.85546875" style="209" customWidth="1"/>
    <col min="10513" max="10513" width="6" style="209" customWidth="1"/>
    <col min="10514" max="10514" width="11" style="209" customWidth="1"/>
    <col min="10515" max="10515" width="5.85546875" style="209" customWidth="1"/>
    <col min="10516" max="10516" width="14.7109375" style="209" customWidth="1"/>
    <col min="10517" max="10517" width="11" style="209" customWidth="1"/>
    <col min="10518" max="10522" width="11.42578125" style="209" customWidth="1"/>
    <col min="10523" max="10755" width="11" style="209"/>
    <col min="10756" max="10756" width="24" style="209" customWidth="1"/>
    <col min="10757" max="10757" width="22.140625" style="209" customWidth="1"/>
    <col min="10758" max="10759" width="17" style="209" customWidth="1"/>
    <col min="10760" max="10760" width="25" style="209" customWidth="1"/>
    <col min="10761" max="10761" width="17.42578125" style="209" customWidth="1"/>
    <col min="10762" max="10762" width="51.42578125" style="209" customWidth="1"/>
    <col min="10763" max="10763" width="18.42578125" style="209" customWidth="1"/>
    <col min="10764" max="10764" width="28.85546875" style="209" customWidth="1"/>
    <col min="10765" max="10767" width="25.140625" style="209" customWidth="1"/>
    <col min="10768" max="10768" width="30.85546875" style="209" customWidth="1"/>
    <col min="10769" max="10769" width="6" style="209" customWidth="1"/>
    <col min="10770" max="10770" width="11" style="209" customWidth="1"/>
    <col min="10771" max="10771" width="5.85546875" style="209" customWidth="1"/>
    <col min="10772" max="10772" width="14.7109375" style="209" customWidth="1"/>
    <col min="10773" max="10773" width="11" style="209" customWidth="1"/>
    <col min="10774" max="10778" width="11.42578125" style="209" customWidth="1"/>
    <col min="10779" max="11011" width="11" style="209"/>
    <col min="11012" max="11012" width="24" style="209" customWidth="1"/>
    <col min="11013" max="11013" width="22.140625" style="209" customWidth="1"/>
    <col min="11014" max="11015" width="17" style="209" customWidth="1"/>
    <col min="11016" max="11016" width="25" style="209" customWidth="1"/>
    <col min="11017" max="11017" width="17.42578125" style="209" customWidth="1"/>
    <col min="11018" max="11018" width="51.42578125" style="209" customWidth="1"/>
    <col min="11019" max="11019" width="18.42578125" style="209" customWidth="1"/>
    <col min="11020" max="11020" width="28.85546875" style="209" customWidth="1"/>
    <col min="11021" max="11023" width="25.140625" style="209" customWidth="1"/>
    <col min="11024" max="11024" width="30.85546875" style="209" customWidth="1"/>
    <col min="11025" max="11025" width="6" style="209" customWidth="1"/>
    <col min="11026" max="11026" width="11" style="209" customWidth="1"/>
    <col min="11027" max="11027" width="5.85546875" style="209" customWidth="1"/>
    <col min="11028" max="11028" width="14.7109375" style="209" customWidth="1"/>
    <col min="11029" max="11029" width="11" style="209" customWidth="1"/>
    <col min="11030" max="11034" width="11.42578125" style="209" customWidth="1"/>
    <col min="11035" max="11267" width="11" style="209"/>
    <col min="11268" max="11268" width="24" style="209" customWidth="1"/>
    <col min="11269" max="11269" width="22.140625" style="209" customWidth="1"/>
    <col min="11270" max="11271" width="17" style="209" customWidth="1"/>
    <col min="11272" max="11272" width="25" style="209" customWidth="1"/>
    <col min="11273" max="11273" width="17.42578125" style="209" customWidth="1"/>
    <col min="11274" max="11274" width="51.42578125" style="209" customWidth="1"/>
    <col min="11275" max="11275" width="18.42578125" style="209" customWidth="1"/>
    <col min="11276" max="11276" width="28.85546875" style="209" customWidth="1"/>
    <col min="11277" max="11279" width="25.140625" style="209" customWidth="1"/>
    <col min="11280" max="11280" width="30.85546875" style="209" customWidth="1"/>
    <col min="11281" max="11281" width="6" style="209" customWidth="1"/>
    <col min="11282" max="11282" width="11" style="209" customWidth="1"/>
    <col min="11283" max="11283" width="5.85546875" style="209" customWidth="1"/>
    <col min="11284" max="11284" width="14.7109375" style="209" customWidth="1"/>
    <col min="11285" max="11285" width="11" style="209" customWidth="1"/>
    <col min="11286" max="11290" width="11.42578125" style="209" customWidth="1"/>
    <col min="11291" max="11523" width="11" style="209"/>
    <col min="11524" max="11524" width="24" style="209" customWidth="1"/>
    <col min="11525" max="11525" width="22.140625" style="209" customWidth="1"/>
    <col min="11526" max="11527" width="17" style="209" customWidth="1"/>
    <col min="11528" max="11528" width="25" style="209" customWidth="1"/>
    <col min="11529" max="11529" width="17.42578125" style="209" customWidth="1"/>
    <col min="11530" max="11530" width="51.42578125" style="209" customWidth="1"/>
    <col min="11531" max="11531" width="18.42578125" style="209" customWidth="1"/>
    <col min="11532" max="11532" width="28.85546875" style="209" customWidth="1"/>
    <col min="11533" max="11535" width="25.140625" style="209" customWidth="1"/>
    <col min="11536" max="11536" width="30.85546875" style="209" customWidth="1"/>
    <col min="11537" max="11537" width="6" style="209" customWidth="1"/>
    <col min="11538" max="11538" width="11" style="209" customWidth="1"/>
    <col min="11539" max="11539" width="5.85546875" style="209" customWidth="1"/>
    <col min="11540" max="11540" width="14.7109375" style="209" customWidth="1"/>
    <col min="11541" max="11541" width="11" style="209" customWidth="1"/>
    <col min="11542" max="11546" width="11.42578125" style="209" customWidth="1"/>
    <col min="11547" max="11779" width="11" style="209"/>
    <col min="11780" max="11780" width="24" style="209" customWidth="1"/>
    <col min="11781" max="11781" width="22.140625" style="209" customWidth="1"/>
    <col min="11782" max="11783" width="17" style="209" customWidth="1"/>
    <col min="11784" max="11784" width="25" style="209" customWidth="1"/>
    <col min="11785" max="11785" width="17.42578125" style="209" customWidth="1"/>
    <col min="11786" max="11786" width="51.42578125" style="209" customWidth="1"/>
    <col min="11787" max="11787" width="18.42578125" style="209" customWidth="1"/>
    <col min="11788" max="11788" width="28.85546875" style="209" customWidth="1"/>
    <col min="11789" max="11791" width="25.140625" style="209" customWidth="1"/>
    <col min="11792" max="11792" width="30.85546875" style="209" customWidth="1"/>
    <col min="11793" max="11793" width="6" style="209" customWidth="1"/>
    <col min="11794" max="11794" width="11" style="209" customWidth="1"/>
    <col min="11795" max="11795" width="5.85546875" style="209" customWidth="1"/>
    <col min="11796" max="11796" width="14.7109375" style="209" customWidth="1"/>
    <col min="11797" max="11797" width="11" style="209" customWidth="1"/>
    <col min="11798" max="11802" width="11.42578125" style="209" customWidth="1"/>
    <col min="11803" max="12035" width="11" style="209"/>
    <col min="12036" max="12036" width="24" style="209" customWidth="1"/>
    <col min="12037" max="12037" width="22.140625" style="209" customWidth="1"/>
    <col min="12038" max="12039" width="17" style="209" customWidth="1"/>
    <col min="12040" max="12040" width="25" style="209" customWidth="1"/>
    <col min="12041" max="12041" width="17.42578125" style="209" customWidth="1"/>
    <col min="12042" max="12042" width="51.42578125" style="209" customWidth="1"/>
    <col min="12043" max="12043" width="18.42578125" style="209" customWidth="1"/>
    <col min="12044" max="12044" width="28.85546875" style="209" customWidth="1"/>
    <col min="12045" max="12047" width="25.140625" style="209" customWidth="1"/>
    <col min="12048" max="12048" width="30.85546875" style="209" customWidth="1"/>
    <col min="12049" max="12049" width="6" style="209" customWidth="1"/>
    <col min="12050" max="12050" width="11" style="209" customWidth="1"/>
    <col min="12051" max="12051" width="5.85546875" style="209" customWidth="1"/>
    <col min="12052" max="12052" width="14.7109375" style="209" customWidth="1"/>
    <col min="12053" max="12053" width="11" style="209" customWidth="1"/>
    <col min="12054" max="12058" width="11.42578125" style="209" customWidth="1"/>
    <col min="12059" max="12291" width="11" style="209"/>
    <col min="12292" max="12292" width="24" style="209" customWidth="1"/>
    <col min="12293" max="12293" width="22.140625" style="209" customWidth="1"/>
    <col min="12294" max="12295" width="17" style="209" customWidth="1"/>
    <col min="12296" max="12296" width="25" style="209" customWidth="1"/>
    <col min="12297" max="12297" width="17.42578125" style="209" customWidth="1"/>
    <col min="12298" max="12298" width="51.42578125" style="209" customWidth="1"/>
    <col min="12299" max="12299" width="18.42578125" style="209" customWidth="1"/>
    <col min="12300" max="12300" width="28.85546875" style="209" customWidth="1"/>
    <col min="12301" max="12303" width="25.140625" style="209" customWidth="1"/>
    <col min="12304" max="12304" width="30.85546875" style="209" customWidth="1"/>
    <col min="12305" max="12305" width="6" style="209" customWidth="1"/>
    <col min="12306" max="12306" width="11" style="209" customWidth="1"/>
    <col min="12307" max="12307" width="5.85546875" style="209" customWidth="1"/>
    <col min="12308" max="12308" width="14.7109375" style="209" customWidth="1"/>
    <col min="12309" max="12309" width="11" style="209" customWidth="1"/>
    <col min="12310" max="12314" width="11.42578125" style="209" customWidth="1"/>
    <col min="12315" max="12547" width="11" style="209"/>
    <col min="12548" max="12548" width="24" style="209" customWidth="1"/>
    <col min="12549" max="12549" width="22.140625" style="209" customWidth="1"/>
    <col min="12550" max="12551" width="17" style="209" customWidth="1"/>
    <col min="12552" max="12552" width="25" style="209" customWidth="1"/>
    <col min="12553" max="12553" width="17.42578125" style="209" customWidth="1"/>
    <col min="12554" max="12554" width="51.42578125" style="209" customWidth="1"/>
    <col min="12555" max="12555" width="18.42578125" style="209" customWidth="1"/>
    <col min="12556" max="12556" width="28.85546875" style="209" customWidth="1"/>
    <col min="12557" max="12559" width="25.140625" style="209" customWidth="1"/>
    <col min="12560" max="12560" width="30.85546875" style="209" customWidth="1"/>
    <col min="12561" max="12561" width="6" style="209" customWidth="1"/>
    <col min="12562" max="12562" width="11" style="209" customWidth="1"/>
    <col min="12563" max="12563" width="5.85546875" style="209" customWidth="1"/>
    <col min="12564" max="12564" width="14.7109375" style="209" customWidth="1"/>
    <col min="12565" max="12565" width="11" style="209" customWidth="1"/>
    <col min="12566" max="12570" width="11.42578125" style="209" customWidth="1"/>
    <col min="12571" max="12803" width="11" style="209"/>
    <col min="12804" max="12804" width="24" style="209" customWidth="1"/>
    <col min="12805" max="12805" width="22.140625" style="209" customWidth="1"/>
    <col min="12806" max="12807" width="17" style="209" customWidth="1"/>
    <col min="12808" max="12808" width="25" style="209" customWidth="1"/>
    <col min="12809" max="12809" width="17.42578125" style="209" customWidth="1"/>
    <col min="12810" max="12810" width="51.42578125" style="209" customWidth="1"/>
    <col min="12811" max="12811" width="18.42578125" style="209" customWidth="1"/>
    <col min="12812" max="12812" width="28.85546875" style="209" customWidth="1"/>
    <col min="12813" max="12815" width="25.140625" style="209" customWidth="1"/>
    <col min="12816" max="12816" width="30.85546875" style="209" customWidth="1"/>
    <col min="12817" max="12817" width="6" style="209" customWidth="1"/>
    <col min="12818" max="12818" width="11" style="209" customWidth="1"/>
    <col min="12819" max="12819" width="5.85546875" style="209" customWidth="1"/>
    <col min="12820" max="12820" width="14.7109375" style="209" customWidth="1"/>
    <col min="12821" max="12821" width="11" style="209" customWidth="1"/>
    <col min="12822" max="12826" width="11.42578125" style="209" customWidth="1"/>
    <col min="12827" max="13059" width="11" style="209"/>
    <col min="13060" max="13060" width="24" style="209" customWidth="1"/>
    <col min="13061" max="13061" width="22.140625" style="209" customWidth="1"/>
    <col min="13062" max="13063" width="17" style="209" customWidth="1"/>
    <col min="13064" max="13064" width="25" style="209" customWidth="1"/>
    <col min="13065" max="13065" width="17.42578125" style="209" customWidth="1"/>
    <col min="13066" max="13066" width="51.42578125" style="209" customWidth="1"/>
    <col min="13067" max="13067" width="18.42578125" style="209" customWidth="1"/>
    <col min="13068" max="13068" width="28.85546875" style="209" customWidth="1"/>
    <col min="13069" max="13071" width="25.140625" style="209" customWidth="1"/>
    <col min="13072" max="13072" width="30.85546875" style="209" customWidth="1"/>
    <col min="13073" max="13073" width="6" style="209" customWidth="1"/>
    <col min="13074" max="13074" width="11" style="209" customWidth="1"/>
    <col min="13075" max="13075" width="5.85546875" style="209" customWidth="1"/>
    <col min="13076" max="13076" width="14.7109375" style="209" customWidth="1"/>
    <col min="13077" max="13077" width="11" style="209" customWidth="1"/>
    <col min="13078" max="13082" width="11.42578125" style="209" customWidth="1"/>
    <col min="13083" max="13315" width="11" style="209"/>
    <col min="13316" max="13316" width="24" style="209" customWidth="1"/>
    <col min="13317" max="13317" width="22.140625" style="209" customWidth="1"/>
    <col min="13318" max="13319" width="17" style="209" customWidth="1"/>
    <col min="13320" max="13320" width="25" style="209" customWidth="1"/>
    <col min="13321" max="13321" width="17.42578125" style="209" customWidth="1"/>
    <col min="13322" max="13322" width="51.42578125" style="209" customWidth="1"/>
    <col min="13323" max="13323" width="18.42578125" style="209" customWidth="1"/>
    <col min="13324" max="13324" width="28.85546875" style="209" customWidth="1"/>
    <col min="13325" max="13327" width="25.140625" style="209" customWidth="1"/>
    <col min="13328" max="13328" width="30.85546875" style="209" customWidth="1"/>
    <col min="13329" max="13329" width="6" style="209" customWidth="1"/>
    <col min="13330" max="13330" width="11" style="209" customWidth="1"/>
    <col min="13331" max="13331" width="5.85546875" style="209" customWidth="1"/>
    <col min="13332" max="13332" width="14.7109375" style="209" customWidth="1"/>
    <col min="13333" max="13333" width="11" style="209" customWidth="1"/>
    <col min="13334" max="13338" width="11.42578125" style="209" customWidth="1"/>
    <col min="13339" max="13571" width="11" style="209"/>
    <col min="13572" max="13572" width="24" style="209" customWidth="1"/>
    <col min="13573" max="13573" width="22.140625" style="209" customWidth="1"/>
    <col min="13574" max="13575" width="17" style="209" customWidth="1"/>
    <col min="13576" max="13576" width="25" style="209" customWidth="1"/>
    <col min="13577" max="13577" width="17.42578125" style="209" customWidth="1"/>
    <col min="13578" max="13578" width="51.42578125" style="209" customWidth="1"/>
    <col min="13579" max="13579" width="18.42578125" style="209" customWidth="1"/>
    <col min="13580" max="13580" width="28.85546875" style="209" customWidth="1"/>
    <col min="13581" max="13583" width="25.140625" style="209" customWidth="1"/>
    <col min="13584" max="13584" width="30.85546875" style="209" customWidth="1"/>
    <col min="13585" max="13585" width="6" style="209" customWidth="1"/>
    <col min="13586" max="13586" width="11" style="209" customWidth="1"/>
    <col min="13587" max="13587" width="5.85546875" style="209" customWidth="1"/>
    <col min="13588" max="13588" width="14.7109375" style="209" customWidth="1"/>
    <col min="13589" max="13589" width="11" style="209" customWidth="1"/>
    <col min="13590" max="13594" width="11.42578125" style="209" customWidth="1"/>
    <col min="13595" max="13827" width="11" style="209"/>
    <col min="13828" max="13828" width="24" style="209" customWidth="1"/>
    <col min="13829" max="13829" width="22.140625" style="209" customWidth="1"/>
    <col min="13830" max="13831" width="17" style="209" customWidth="1"/>
    <col min="13832" max="13832" width="25" style="209" customWidth="1"/>
    <col min="13833" max="13833" width="17.42578125" style="209" customWidth="1"/>
    <col min="13834" max="13834" width="51.42578125" style="209" customWidth="1"/>
    <col min="13835" max="13835" width="18.42578125" style="209" customWidth="1"/>
    <col min="13836" max="13836" width="28.85546875" style="209" customWidth="1"/>
    <col min="13837" max="13839" width="25.140625" style="209" customWidth="1"/>
    <col min="13840" max="13840" width="30.85546875" style="209" customWidth="1"/>
    <col min="13841" max="13841" width="6" style="209" customWidth="1"/>
    <col min="13842" max="13842" width="11" style="209" customWidth="1"/>
    <col min="13843" max="13843" width="5.85546875" style="209" customWidth="1"/>
    <col min="13844" max="13844" width="14.7109375" style="209" customWidth="1"/>
    <col min="13845" max="13845" width="11" style="209" customWidth="1"/>
    <col min="13846" max="13850" width="11.42578125" style="209" customWidth="1"/>
    <col min="13851" max="14083" width="11" style="209"/>
    <col min="14084" max="14084" width="24" style="209" customWidth="1"/>
    <col min="14085" max="14085" width="22.140625" style="209" customWidth="1"/>
    <col min="14086" max="14087" width="17" style="209" customWidth="1"/>
    <col min="14088" max="14088" width="25" style="209" customWidth="1"/>
    <col min="14089" max="14089" width="17.42578125" style="209" customWidth="1"/>
    <col min="14090" max="14090" width="51.42578125" style="209" customWidth="1"/>
    <col min="14091" max="14091" width="18.42578125" style="209" customWidth="1"/>
    <col min="14092" max="14092" width="28.85546875" style="209" customWidth="1"/>
    <col min="14093" max="14095" width="25.140625" style="209" customWidth="1"/>
    <col min="14096" max="14096" width="30.85546875" style="209" customWidth="1"/>
    <col min="14097" max="14097" width="6" style="209" customWidth="1"/>
    <col min="14098" max="14098" width="11" style="209" customWidth="1"/>
    <col min="14099" max="14099" width="5.85546875" style="209" customWidth="1"/>
    <col min="14100" max="14100" width="14.7109375" style="209" customWidth="1"/>
    <col min="14101" max="14101" width="11" style="209" customWidth="1"/>
    <col min="14102" max="14106" width="11.42578125" style="209" customWidth="1"/>
    <col min="14107" max="14339" width="11" style="209"/>
    <col min="14340" max="14340" width="24" style="209" customWidth="1"/>
    <col min="14341" max="14341" width="22.140625" style="209" customWidth="1"/>
    <col min="14342" max="14343" width="17" style="209" customWidth="1"/>
    <col min="14344" max="14344" width="25" style="209" customWidth="1"/>
    <col min="14345" max="14345" width="17.42578125" style="209" customWidth="1"/>
    <col min="14346" max="14346" width="51.42578125" style="209" customWidth="1"/>
    <col min="14347" max="14347" width="18.42578125" style="209" customWidth="1"/>
    <col min="14348" max="14348" width="28.85546875" style="209" customWidth="1"/>
    <col min="14349" max="14351" width="25.140625" style="209" customWidth="1"/>
    <col min="14352" max="14352" width="30.85546875" style="209" customWidth="1"/>
    <col min="14353" max="14353" width="6" style="209" customWidth="1"/>
    <col min="14354" max="14354" width="11" style="209" customWidth="1"/>
    <col min="14355" max="14355" width="5.85546875" style="209" customWidth="1"/>
    <col min="14356" max="14356" width="14.7109375" style="209" customWidth="1"/>
    <col min="14357" max="14357" width="11" style="209" customWidth="1"/>
    <col min="14358" max="14362" width="11.42578125" style="209" customWidth="1"/>
    <col min="14363" max="14595" width="11" style="209"/>
    <col min="14596" max="14596" width="24" style="209" customWidth="1"/>
    <col min="14597" max="14597" width="22.140625" style="209" customWidth="1"/>
    <col min="14598" max="14599" width="17" style="209" customWidth="1"/>
    <col min="14600" max="14600" width="25" style="209" customWidth="1"/>
    <col min="14601" max="14601" width="17.42578125" style="209" customWidth="1"/>
    <col min="14602" max="14602" width="51.42578125" style="209" customWidth="1"/>
    <col min="14603" max="14603" width="18.42578125" style="209" customWidth="1"/>
    <col min="14604" max="14604" width="28.85546875" style="209" customWidth="1"/>
    <col min="14605" max="14607" width="25.140625" style="209" customWidth="1"/>
    <col min="14608" max="14608" width="30.85546875" style="209" customWidth="1"/>
    <col min="14609" max="14609" width="6" style="209" customWidth="1"/>
    <col min="14610" max="14610" width="11" style="209" customWidth="1"/>
    <col min="14611" max="14611" width="5.85546875" style="209" customWidth="1"/>
    <col min="14612" max="14612" width="14.7109375" style="209" customWidth="1"/>
    <col min="14613" max="14613" width="11" style="209" customWidth="1"/>
    <col min="14614" max="14618" width="11.42578125" style="209" customWidth="1"/>
    <col min="14619" max="14851" width="11" style="209"/>
    <col min="14852" max="14852" width="24" style="209" customWidth="1"/>
    <col min="14853" max="14853" width="22.140625" style="209" customWidth="1"/>
    <col min="14854" max="14855" width="17" style="209" customWidth="1"/>
    <col min="14856" max="14856" width="25" style="209" customWidth="1"/>
    <col min="14857" max="14857" width="17.42578125" style="209" customWidth="1"/>
    <col min="14858" max="14858" width="51.42578125" style="209" customWidth="1"/>
    <col min="14859" max="14859" width="18.42578125" style="209" customWidth="1"/>
    <col min="14860" max="14860" width="28.85546875" style="209" customWidth="1"/>
    <col min="14861" max="14863" width="25.140625" style="209" customWidth="1"/>
    <col min="14864" max="14864" width="30.85546875" style="209" customWidth="1"/>
    <col min="14865" max="14865" width="6" style="209" customWidth="1"/>
    <col min="14866" max="14866" width="11" style="209" customWidth="1"/>
    <col min="14867" max="14867" width="5.85546875" style="209" customWidth="1"/>
    <col min="14868" max="14868" width="14.7109375" style="209" customWidth="1"/>
    <col min="14869" max="14869" width="11" style="209" customWidth="1"/>
    <col min="14870" max="14874" width="11.42578125" style="209" customWidth="1"/>
    <col min="14875" max="15107" width="11" style="209"/>
    <col min="15108" max="15108" width="24" style="209" customWidth="1"/>
    <col min="15109" max="15109" width="22.140625" style="209" customWidth="1"/>
    <col min="15110" max="15111" width="17" style="209" customWidth="1"/>
    <col min="15112" max="15112" width="25" style="209" customWidth="1"/>
    <col min="15113" max="15113" width="17.42578125" style="209" customWidth="1"/>
    <col min="15114" max="15114" width="51.42578125" style="209" customWidth="1"/>
    <col min="15115" max="15115" width="18.42578125" style="209" customWidth="1"/>
    <col min="15116" max="15116" width="28.85546875" style="209" customWidth="1"/>
    <col min="15117" max="15119" width="25.140625" style="209" customWidth="1"/>
    <col min="15120" max="15120" width="30.85546875" style="209" customWidth="1"/>
    <col min="15121" max="15121" width="6" style="209" customWidth="1"/>
    <col min="15122" max="15122" width="11" style="209" customWidth="1"/>
    <col min="15123" max="15123" width="5.85546875" style="209" customWidth="1"/>
    <col min="15124" max="15124" width="14.7109375" style="209" customWidth="1"/>
    <col min="15125" max="15125" width="11" style="209" customWidth="1"/>
    <col min="15126" max="15130" width="11.42578125" style="209" customWidth="1"/>
    <col min="15131" max="15363" width="11" style="209"/>
    <col min="15364" max="15364" width="24" style="209" customWidth="1"/>
    <col min="15365" max="15365" width="22.140625" style="209" customWidth="1"/>
    <col min="15366" max="15367" width="17" style="209" customWidth="1"/>
    <col min="15368" max="15368" width="25" style="209" customWidth="1"/>
    <col min="15369" max="15369" width="17.42578125" style="209" customWidth="1"/>
    <col min="15370" max="15370" width="51.42578125" style="209" customWidth="1"/>
    <col min="15371" max="15371" width="18.42578125" style="209" customWidth="1"/>
    <col min="15372" max="15372" width="28.85546875" style="209" customWidth="1"/>
    <col min="15373" max="15375" width="25.140625" style="209" customWidth="1"/>
    <col min="15376" max="15376" width="30.85546875" style="209" customWidth="1"/>
    <col min="15377" max="15377" width="6" style="209" customWidth="1"/>
    <col min="15378" max="15378" width="11" style="209" customWidth="1"/>
    <col min="15379" max="15379" width="5.85546875" style="209" customWidth="1"/>
    <col min="15380" max="15380" width="14.7109375" style="209" customWidth="1"/>
    <col min="15381" max="15381" width="11" style="209" customWidth="1"/>
    <col min="15382" max="15386" width="11.42578125" style="209" customWidth="1"/>
    <col min="15387" max="15619" width="11" style="209"/>
    <col min="15620" max="15620" width="24" style="209" customWidth="1"/>
    <col min="15621" max="15621" width="22.140625" style="209" customWidth="1"/>
    <col min="15622" max="15623" width="17" style="209" customWidth="1"/>
    <col min="15624" max="15624" width="25" style="209" customWidth="1"/>
    <col min="15625" max="15625" width="17.42578125" style="209" customWidth="1"/>
    <col min="15626" max="15626" width="51.42578125" style="209" customWidth="1"/>
    <col min="15627" max="15627" width="18.42578125" style="209" customWidth="1"/>
    <col min="15628" max="15628" width="28.85546875" style="209" customWidth="1"/>
    <col min="15629" max="15631" width="25.140625" style="209" customWidth="1"/>
    <col min="15632" max="15632" width="30.85546875" style="209" customWidth="1"/>
    <col min="15633" max="15633" width="6" style="209" customWidth="1"/>
    <col min="15634" max="15634" width="11" style="209" customWidth="1"/>
    <col min="15635" max="15635" width="5.85546875" style="209" customWidth="1"/>
    <col min="15636" max="15636" width="14.7109375" style="209" customWidth="1"/>
    <col min="15637" max="15637" width="11" style="209" customWidth="1"/>
    <col min="15638" max="15642" width="11.42578125" style="209" customWidth="1"/>
    <col min="15643" max="15875" width="11" style="209"/>
    <col min="15876" max="15876" width="24" style="209" customWidth="1"/>
    <col min="15877" max="15877" width="22.140625" style="209" customWidth="1"/>
    <col min="15878" max="15879" width="17" style="209" customWidth="1"/>
    <col min="15880" max="15880" width="25" style="209" customWidth="1"/>
    <col min="15881" max="15881" width="17.42578125" style="209" customWidth="1"/>
    <col min="15882" max="15882" width="51.42578125" style="209" customWidth="1"/>
    <col min="15883" max="15883" width="18.42578125" style="209" customWidth="1"/>
    <col min="15884" max="15884" width="28.85546875" style="209" customWidth="1"/>
    <col min="15885" max="15887" width="25.140625" style="209" customWidth="1"/>
    <col min="15888" max="15888" width="30.85546875" style="209" customWidth="1"/>
    <col min="15889" max="15889" width="6" style="209" customWidth="1"/>
    <col min="15890" max="15890" width="11" style="209" customWidth="1"/>
    <col min="15891" max="15891" width="5.85546875" style="209" customWidth="1"/>
    <col min="15892" max="15892" width="14.7109375" style="209" customWidth="1"/>
    <col min="15893" max="15893" width="11" style="209" customWidth="1"/>
    <col min="15894" max="15898" width="11.42578125" style="209" customWidth="1"/>
    <col min="15899" max="16131" width="11" style="209"/>
    <col min="16132" max="16132" width="24" style="209" customWidth="1"/>
    <col min="16133" max="16133" width="22.140625" style="209" customWidth="1"/>
    <col min="16134" max="16135" width="17" style="209" customWidth="1"/>
    <col min="16136" max="16136" width="25" style="209" customWidth="1"/>
    <col min="16137" max="16137" width="17.42578125" style="209" customWidth="1"/>
    <col min="16138" max="16138" width="51.42578125" style="209" customWidth="1"/>
    <col min="16139" max="16139" width="18.42578125" style="209" customWidth="1"/>
    <col min="16140" max="16140" width="28.85546875" style="209" customWidth="1"/>
    <col min="16141" max="16143" width="25.140625" style="209" customWidth="1"/>
    <col min="16144" max="16144" width="30.85546875" style="209" customWidth="1"/>
    <col min="16145" max="16145" width="6" style="209" customWidth="1"/>
    <col min="16146" max="16146" width="11" style="209" customWidth="1"/>
    <col min="16147" max="16147" width="5.85546875" style="209" customWidth="1"/>
    <col min="16148" max="16148" width="14.7109375" style="209" customWidth="1"/>
    <col min="16149" max="16149" width="11" style="209" customWidth="1"/>
    <col min="16150" max="16154" width="11.42578125" style="209" customWidth="1"/>
    <col min="16155" max="16384" width="11" style="209"/>
  </cols>
  <sheetData>
    <row r="1" spans="1:31" ht="51.75" customHeight="1">
      <c r="A1" s="663" t="str">
        <f>+'[9]K-Kr Constructor'!A1:F1</f>
        <v>FONDO FINANCIERO DE PROYECTOS DE DESARROLLO FONADE
ESCUELA SUPERIOR DE ADMINISTRACIÓN PÚBLICA - ESAP
REVISIÓN Y AJUSTE DE DISEÑOS Y CONSTRUCCIÓN DE CAMPUS UNIVERSITARIOS PARA LA IMPLEMENTACIÓN DE PROGRAMAS DE FORMACIÓN EDUCATIVA SUPERIOR DE LA ESAP.
CONVOCATORIA PÚBLICA
CPU-015-2017</v>
      </c>
      <c r="B1" s="663"/>
      <c r="C1" s="663"/>
      <c r="D1" s="663"/>
      <c r="E1" s="663"/>
      <c r="F1" s="663"/>
      <c r="G1" s="663"/>
      <c r="H1" s="663"/>
      <c r="I1" s="663"/>
      <c r="J1" s="663"/>
      <c r="K1" s="663"/>
      <c r="L1" s="663"/>
      <c r="M1" s="663"/>
      <c r="N1" s="663"/>
      <c r="O1" s="663"/>
      <c r="P1" s="663"/>
      <c r="S1" s="433">
        <v>1957</v>
      </c>
      <c r="T1" s="434">
        <v>155.4</v>
      </c>
    </row>
    <row r="2" spans="1:31" ht="48.75" customHeight="1">
      <c r="A2" s="663"/>
      <c r="B2" s="663"/>
      <c r="C2" s="663"/>
      <c r="D2" s="663"/>
      <c r="E2" s="663"/>
      <c r="F2" s="663"/>
      <c r="G2" s="663"/>
      <c r="H2" s="663"/>
      <c r="I2" s="663"/>
      <c r="J2" s="663"/>
      <c r="K2" s="663"/>
      <c r="L2" s="663"/>
      <c r="M2" s="663"/>
      <c r="N2" s="663"/>
      <c r="O2" s="663"/>
      <c r="P2" s="663"/>
      <c r="S2" s="433">
        <v>1958</v>
      </c>
      <c r="T2" s="434">
        <v>155.4</v>
      </c>
    </row>
    <row r="3" spans="1:31">
      <c r="A3" s="210"/>
      <c r="B3" s="210"/>
      <c r="C3" s="210"/>
      <c r="D3" s="210"/>
      <c r="E3" s="210"/>
      <c r="F3" s="210"/>
      <c r="G3" s="210"/>
      <c r="H3" s="210"/>
      <c r="I3" s="210"/>
      <c r="J3" s="210"/>
      <c r="K3" s="210"/>
      <c r="L3" s="210"/>
      <c r="M3" s="210"/>
      <c r="N3" s="210"/>
      <c r="O3" s="210"/>
      <c r="P3" s="210"/>
      <c r="S3" s="433">
        <v>1959</v>
      </c>
      <c r="T3" s="434">
        <v>155.4</v>
      </c>
    </row>
    <row r="4" spans="1:31" ht="38.25" customHeight="1">
      <c r="A4" s="664" t="s">
        <v>163</v>
      </c>
      <c r="B4" s="664"/>
      <c r="C4" s="664"/>
      <c r="D4" s="664"/>
      <c r="E4" s="664"/>
      <c r="F4" s="664"/>
      <c r="G4" s="664"/>
      <c r="H4" s="664"/>
      <c r="I4" s="664"/>
      <c r="J4" s="664"/>
      <c r="K4" s="664"/>
      <c r="L4" s="664"/>
      <c r="M4" s="664"/>
      <c r="N4" s="664"/>
      <c r="O4" s="664"/>
      <c r="P4" s="664"/>
      <c r="S4" s="433">
        <v>1960</v>
      </c>
      <c r="T4" s="434">
        <v>198</v>
      </c>
    </row>
    <row r="5" spans="1:31" ht="13.5" thickBot="1">
      <c r="S5" s="433">
        <v>1961</v>
      </c>
      <c r="T5" s="434"/>
    </row>
    <row r="6" spans="1:31" ht="58.5" customHeight="1" thickBot="1">
      <c r="A6" s="211" t="s">
        <v>164</v>
      </c>
      <c r="B6" s="211" t="s">
        <v>165</v>
      </c>
      <c r="C6" s="665" t="s">
        <v>166</v>
      </c>
      <c r="D6" s="666"/>
      <c r="E6" s="431" t="s">
        <v>261</v>
      </c>
      <c r="F6" s="665" t="s">
        <v>34</v>
      </c>
      <c r="G6" s="667"/>
      <c r="H6" s="666"/>
      <c r="I6" s="435"/>
      <c r="J6" s="435"/>
      <c r="K6" s="435"/>
      <c r="L6" s="435"/>
      <c r="M6" s="435"/>
      <c r="N6" s="435"/>
      <c r="S6" s="433">
        <v>1962</v>
      </c>
      <c r="T6" s="434">
        <v>300</v>
      </c>
    </row>
    <row r="7" spans="1:31" ht="31.5" customHeight="1">
      <c r="A7" s="669" t="s">
        <v>262</v>
      </c>
      <c r="B7" s="671" t="s">
        <v>263</v>
      </c>
      <c r="C7" s="673">
        <v>12</v>
      </c>
      <c r="D7" s="675">
        <v>38508</v>
      </c>
      <c r="E7" s="677">
        <v>5</v>
      </c>
      <c r="F7" s="679" t="s">
        <v>264</v>
      </c>
      <c r="G7" s="680"/>
      <c r="H7" s="681"/>
      <c r="I7" s="435"/>
      <c r="J7" s="435"/>
      <c r="K7" s="435"/>
      <c r="L7" s="435"/>
      <c r="M7" s="435"/>
      <c r="N7" s="435"/>
      <c r="S7" s="433">
        <v>1963</v>
      </c>
      <c r="T7" s="436">
        <v>420</v>
      </c>
    </row>
    <row r="8" spans="1:31" ht="38.25" customHeight="1" thickBot="1">
      <c r="A8" s="670"/>
      <c r="B8" s="672"/>
      <c r="C8" s="674"/>
      <c r="D8" s="676"/>
      <c r="E8" s="678"/>
      <c r="F8" s="682"/>
      <c r="G8" s="683"/>
      <c r="H8" s="684"/>
      <c r="I8" s="435"/>
      <c r="J8" s="435"/>
      <c r="K8" s="435"/>
      <c r="L8" s="435"/>
      <c r="M8" s="435"/>
      <c r="N8" s="435"/>
      <c r="O8" s="273"/>
      <c r="P8" s="214"/>
      <c r="S8" s="433">
        <v>1964</v>
      </c>
      <c r="T8" s="436">
        <v>420</v>
      </c>
    </row>
    <row r="9" spans="1:31" ht="54.75" customHeight="1">
      <c r="A9" s="435"/>
      <c r="B9" s="435"/>
      <c r="C9" s="435"/>
      <c r="D9" s="435"/>
      <c r="E9" s="435"/>
      <c r="F9" s="435"/>
      <c r="G9" s="435"/>
      <c r="H9" s="435"/>
      <c r="I9" s="435"/>
      <c r="J9" s="435"/>
      <c r="K9" s="435"/>
      <c r="L9" s="435"/>
      <c r="M9" s="435"/>
      <c r="N9" s="435"/>
      <c r="S9" s="433">
        <v>1965</v>
      </c>
      <c r="T9" s="436">
        <v>420</v>
      </c>
    </row>
    <row r="10" spans="1:31" ht="15">
      <c r="A10" s="435"/>
      <c r="B10" s="435"/>
      <c r="C10" s="435"/>
      <c r="D10" s="435"/>
      <c r="E10" s="435"/>
      <c r="F10" s="435"/>
      <c r="G10" s="435"/>
      <c r="H10" s="435"/>
      <c r="I10" s="435"/>
      <c r="J10" s="435"/>
      <c r="K10" s="435"/>
      <c r="L10" s="435"/>
      <c r="M10" s="435"/>
      <c r="N10" s="435"/>
      <c r="S10" s="433">
        <v>1966</v>
      </c>
      <c r="T10" s="436">
        <v>420</v>
      </c>
    </row>
    <row r="11" spans="1:31" ht="24" customHeight="1">
      <c r="A11" s="215"/>
      <c r="B11" s="215"/>
      <c r="C11" s="215"/>
      <c r="D11" s="215"/>
      <c r="E11" s="215"/>
      <c r="F11" s="215"/>
      <c r="G11" s="215"/>
      <c r="H11" s="215"/>
      <c r="I11" s="215"/>
      <c r="J11" s="215"/>
      <c r="K11" s="215"/>
      <c r="L11" s="215"/>
      <c r="M11" s="215"/>
      <c r="N11" s="215"/>
      <c r="O11" s="215"/>
      <c r="S11" s="433">
        <v>1967</v>
      </c>
      <c r="T11" s="436">
        <v>420</v>
      </c>
      <c r="U11" s="216"/>
      <c r="AA11" s="216"/>
      <c r="AB11" s="216"/>
      <c r="AC11" s="216"/>
      <c r="AD11" s="216"/>
      <c r="AE11" s="216"/>
    </row>
    <row r="12" spans="1:31" ht="12.75" customHeight="1">
      <c r="A12" s="217"/>
      <c r="B12" s="217"/>
      <c r="E12" s="215"/>
      <c r="F12" s="218"/>
      <c r="G12" s="218"/>
      <c r="H12" s="218"/>
      <c r="S12" s="433">
        <v>1968</v>
      </c>
      <c r="T12" s="436">
        <v>420</v>
      </c>
      <c r="U12" s="216"/>
      <c r="AA12" s="216"/>
      <c r="AB12" s="216"/>
      <c r="AC12" s="216"/>
      <c r="AD12" s="216"/>
    </row>
    <row r="13" spans="1:31" ht="12.75" customHeight="1">
      <c r="A13" s="217"/>
      <c r="B13" s="217"/>
      <c r="C13" s="219"/>
      <c r="D13" s="219"/>
      <c r="E13" s="215"/>
      <c r="F13" s="220"/>
      <c r="G13" s="220"/>
      <c r="H13" s="220"/>
      <c r="S13" s="433">
        <v>1969</v>
      </c>
      <c r="T13" s="436">
        <v>519</v>
      </c>
      <c r="U13" s="216"/>
      <c r="AA13" s="216"/>
      <c r="AB13" s="216"/>
      <c r="AC13" s="216"/>
      <c r="AD13" s="216"/>
    </row>
    <row r="14" spans="1:31">
      <c r="A14" s="217"/>
      <c r="B14" s="217"/>
      <c r="C14" s="219"/>
      <c r="D14" s="219"/>
      <c r="E14" s="215"/>
      <c r="F14" s="221"/>
      <c r="G14" s="221"/>
      <c r="H14" s="221"/>
      <c r="S14" s="433">
        <v>1970</v>
      </c>
      <c r="T14" s="436">
        <v>519</v>
      </c>
      <c r="U14" s="216"/>
      <c r="AA14" s="216"/>
      <c r="AB14" s="216"/>
      <c r="AC14" s="216"/>
      <c r="AD14" s="216"/>
      <c r="AE14" s="216"/>
    </row>
    <row r="15" spans="1:31">
      <c r="A15" s="217"/>
      <c r="B15" s="217"/>
      <c r="C15" s="217"/>
      <c r="D15" s="217"/>
      <c r="E15" s="222"/>
      <c r="F15" s="223"/>
      <c r="G15" s="223"/>
      <c r="H15" s="223"/>
      <c r="S15" s="433">
        <v>1971</v>
      </c>
      <c r="T15" s="436">
        <v>519</v>
      </c>
      <c r="U15" s="216"/>
      <c r="AA15" s="216"/>
      <c r="AB15" s="216"/>
      <c r="AC15" s="216"/>
      <c r="AD15" s="216"/>
      <c r="AE15" s="216"/>
    </row>
    <row r="16" spans="1:31">
      <c r="A16" s="217"/>
      <c r="B16" s="217"/>
      <c r="C16" s="217"/>
      <c r="D16" s="217"/>
      <c r="E16" s="224"/>
      <c r="F16" s="221"/>
      <c r="G16" s="221"/>
      <c r="H16" s="221"/>
      <c r="P16" s="225"/>
      <c r="S16" s="433">
        <v>1972</v>
      </c>
      <c r="T16" s="434">
        <v>660</v>
      </c>
      <c r="U16" s="216"/>
      <c r="AA16" s="216"/>
      <c r="AB16" s="216"/>
      <c r="AC16" s="216"/>
      <c r="AD16" s="216"/>
      <c r="AE16" s="216"/>
    </row>
    <row r="17" spans="1:32" ht="42.75" customHeight="1">
      <c r="A17" s="217"/>
      <c r="B17" s="217"/>
      <c r="C17" s="217"/>
      <c r="D17" s="217"/>
      <c r="E17" s="226"/>
      <c r="F17" s="221"/>
      <c r="G17" s="221"/>
      <c r="H17" s="221"/>
      <c r="S17" s="433">
        <v>1973</v>
      </c>
      <c r="T17" s="434">
        <v>660</v>
      </c>
      <c r="U17" s="216"/>
      <c r="AA17" s="216"/>
      <c r="AB17" s="216"/>
      <c r="AC17" s="216"/>
      <c r="AD17" s="216"/>
      <c r="AE17" s="216"/>
    </row>
    <row r="18" spans="1:32" ht="29.25" customHeight="1">
      <c r="A18" s="217"/>
      <c r="B18" s="217"/>
      <c r="C18" s="227"/>
      <c r="D18" s="227"/>
      <c r="E18" s="227"/>
      <c r="F18" s="223"/>
      <c r="G18" s="223"/>
      <c r="H18" s="223"/>
      <c r="S18" s="433">
        <v>1974</v>
      </c>
      <c r="T18" s="434">
        <v>900</v>
      </c>
      <c r="U18" s="216"/>
      <c r="AA18" s="216"/>
      <c r="AB18" s="216"/>
      <c r="AC18" s="216"/>
      <c r="AD18" s="216"/>
      <c r="AE18" s="216"/>
    </row>
    <row r="19" spans="1:32" ht="87" customHeight="1">
      <c r="A19" s="217"/>
      <c r="B19" s="217"/>
      <c r="C19" s="224"/>
      <c r="D19" s="224"/>
      <c r="E19" s="224"/>
      <c r="F19" s="228"/>
      <c r="G19" s="228"/>
      <c r="H19" s="228"/>
      <c r="S19" s="433">
        <v>1975</v>
      </c>
      <c r="T19" s="434">
        <v>1200</v>
      </c>
      <c r="U19" s="216"/>
      <c r="AA19" s="216"/>
      <c r="AB19" s="216"/>
      <c r="AC19" s="216"/>
      <c r="AD19" s="216"/>
      <c r="AE19" s="216"/>
    </row>
    <row r="20" spans="1:32">
      <c r="A20" s="224"/>
      <c r="B20" s="224"/>
      <c r="C20" s="224"/>
      <c r="D20" s="224"/>
      <c r="E20" s="229"/>
      <c r="F20" s="228"/>
      <c r="G20" s="228"/>
      <c r="H20" s="228"/>
      <c r="I20" s="224"/>
      <c r="J20" s="224"/>
      <c r="K20" s="224"/>
      <c r="L20" s="224"/>
      <c r="M20" s="224"/>
      <c r="N20" s="224"/>
      <c r="O20" s="224"/>
      <c r="P20" s="224"/>
      <c r="S20" s="433">
        <v>1976</v>
      </c>
      <c r="T20" s="434">
        <v>1560</v>
      </c>
      <c r="U20" s="216"/>
      <c r="AA20" s="216"/>
      <c r="AB20" s="216"/>
      <c r="AC20" s="216"/>
      <c r="AD20" s="216"/>
      <c r="AE20" s="216"/>
    </row>
    <row r="21" spans="1:32" ht="12.75" customHeight="1">
      <c r="A21" s="230" t="s">
        <v>71</v>
      </c>
      <c r="B21" s="231">
        <v>1</v>
      </c>
      <c r="C21" s="631" t="str">
        <f>VLOOKUP(B21,Conformación!$A$5:$N$131,2,FALSE)</f>
        <v>CONSULTORIA ESTRUCTURAL Y DE CONSTRUCCION S.A.S. - CEYCO INGENIERIA SAS</v>
      </c>
      <c r="D21" s="631"/>
      <c r="E21" s="631"/>
      <c r="F21" s="631"/>
      <c r="G21" s="631"/>
      <c r="H21" s="631"/>
      <c r="I21" s="631"/>
      <c r="J21" s="631"/>
      <c r="K21" s="631"/>
      <c r="L21" s="631"/>
      <c r="M21" s="631"/>
      <c r="N21" s="631"/>
      <c r="O21" s="428"/>
      <c r="S21" s="433">
        <v>1977</v>
      </c>
      <c r="T21" s="434">
        <v>1770</v>
      </c>
      <c r="U21" s="216"/>
      <c r="AA21" s="216"/>
      <c r="AB21" s="216"/>
      <c r="AC21" s="216"/>
      <c r="AD21" s="216"/>
      <c r="AE21" s="216"/>
    </row>
    <row r="22" spans="1:32" s="233" customFormat="1" ht="12.75" customHeight="1">
      <c r="A22" s="230"/>
      <c r="B22" s="230"/>
      <c r="C22" s="632" t="str">
        <f>VLOOKUP(B21,[9]Conformación!$A$5:$N$129,4,FALSE)</f>
        <v xml:space="preserve">( 0% -  0% -  0%- 0%- 0%) </v>
      </c>
      <c r="D22" s="632"/>
      <c r="E22" s="632"/>
      <c r="F22" s="632"/>
      <c r="G22" s="632"/>
      <c r="H22" s="632"/>
      <c r="I22" s="632"/>
      <c r="J22" s="632"/>
      <c r="K22" s="632"/>
      <c r="L22" s="632"/>
      <c r="M22" s="632"/>
      <c r="N22" s="632"/>
      <c r="O22" s="429"/>
      <c r="P22" s="209"/>
      <c r="Q22" s="208"/>
      <c r="R22" s="208"/>
      <c r="S22" s="433">
        <v>1978</v>
      </c>
      <c r="T22" s="434">
        <v>2580</v>
      </c>
      <c r="U22" s="232"/>
      <c r="AA22" s="232"/>
      <c r="AB22" s="232"/>
      <c r="AC22" s="232"/>
      <c r="AD22" s="232"/>
      <c r="AE22" s="232"/>
    </row>
    <row r="23" spans="1:32">
      <c r="A23" s="230"/>
      <c r="B23" s="230"/>
      <c r="C23" s="632"/>
      <c r="D23" s="632"/>
      <c r="E23" s="632"/>
      <c r="F23" s="632"/>
      <c r="G23" s="632"/>
      <c r="H23" s="632"/>
      <c r="I23" s="632"/>
      <c r="J23" s="632"/>
      <c r="K23" s="632"/>
      <c r="L23" s="632"/>
      <c r="M23" s="632"/>
      <c r="N23" s="632"/>
      <c r="O23" s="429"/>
      <c r="R23" s="233"/>
      <c r="S23" s="433">
        <v>1979</v>
      </c>
      <c r="T23" s="434">
        <v>3450</v>
      </c>
      <c r="U23" s="216"/>
      <c r="AA23" s="216"/>
      <c r="AB23" s="216"/>
      <c r="AC23" s="216"/>
      <c r="AD23" s="216"/>
      <c r="AE23" s="216"/>
    </row>
    <row r="24" spans="1:32" ht="13.5" thickBot="1">
      <c r="A24" s="216"/>
      <c r="B24" s="216"/>
      <c r="C24" s="216"/>
      <c r="D24" s="216"/>
      <c r="E24" s="216"/>
      <c r="F24" s="234"/>
      <c r="G24" s="234"/>
      <c r="H24" s="234"/>
      <c r="I24" s="227"/>
      <c r="J24" s="227"/>
      <c r="K24" s="227"/>
      <c r="L24" s="227"/>
      <c r="M24" s="227"/>
      <c r="N24" s="227"/>
      <c r="O24" s="222"/>
      <c r="S24" s="433">
        <v>1980</v>
      </c>
      <c r="T24" s="434">
        <v>4500</v>
      </c>
      <c r="U24" s="216"/>
      <c r="AA24" s="216"/>
      <c r="AB24" s="216"/>
      <c r="AC24" s="216"/>
      <c r="AD24" s="216"/>
      <c r="AE24" s="216"/>
    </row>
    <row r="25" spans="1:32" ht="48" thickBot="1">
      <c r="A25" s="235" t="s">
        <v>169</v>
      </c>
      <c r="B25" s="236" t="s">
        <v>170</v>
      </c>
      <c r="C25" s="236" t="s">
        <v>171</v>
      </c>
      <c r="D25" s="633" t="s">
        <v>172</v>
      </c>
      <c r="E25" s="634"/>
      <c r="F25" s="236" t="s">
        <v>173</v>
      </c>
      <c r="G25" s="236" t="s">
        <v>201</v>
      </c>
      <c r="H25" s="236" t="s">
        <v>6</v>
      </c>
      <c r="I25" s="236" t="s">
        <v>265</v>
      </c>
      <c r="J25" s="236" t="s">
        <v>174</v>
      </c>
      <c r="K25" s="236" t="s">
        <v>266</v>
      </c>
      <c r="L25" s="236" t="s">
        <v>267</v>
      </c>
      <c r="M25" s="236" t="s">
        <v>202</v>
      </c>
      <c r="N25" s="236" t="s">
        <v>268</v>
      </c>
      <c r="O25" s="430" t="s">
        <v>176</v>
      </c>
      <c r="P25" s="237" t="s">
        <v>12</v>
      </c>
      <c r="Q25" s="209"/>
      <c r="R25" s="233"/>
      <c r="S25" s="433">
        <v>1981</v>
      </c>
      <c r="T25" s="434">
        <v>5700</v>
      </c>
      <c r="V25" s="216"/>
      <c r="AB25" s="216"/>
      <c r="AC25" s="216"/>
      <c r="AD25" s="216"/>
      <c r="AE25" s="216"/>
      <c r="AF25" s="216"/>
    </row>
    <row r="26" spans="1:32">
      <c r="A26" s="635" t="str">
        <f>+A7</f>
        <v>Director general del proyecto</v>
      </c>
      <c r="B26" s="638"/>
      <c r="C26" s="641"/>
      <c r="D26" s="644"/>
      <c r="E26" s="647">
        <f>IF(D26=0,0,IF(D26&lt;D$7,"CUMPLE EL TIEMPO MÍNIMO REQUERIDO DE HABER TERMINADO Y APROBADO ESTUDIOS","NO CUMPLE EL TIEMPO MÍNIMO REQUERIDO DE HABER TERMINADO Y APROBADO ESTUDIOS"))</f>
        <v>0</v>
      </c>
      <c r="F26" s="650"/>
      <c r="G26" s="650"/>
      <c r="H26" s="437"/>
      <c r="I26" s="438"/>
      <c r="J26" s="438"/>
      <c r="K26" s="439">
        <f>DAYS360(I26,J26)</f>
        <v>0</v>
      </c>
      <c r="L26" s="439">
        <f>ROUNDDOWN(K26/360,0)</f>
        <v>0</v>
      </c>
      <c r="M26" s="439">
        <f>ROUNDDOWN((K26-(L26*360))/30,0)</f>
        <v>0</v>
      </c>
      <c r="N26" s="439">
        <f>+K26-(L26*360)-(M26*30)</f>
        <v>0</v>
      </c>
      <c r="O26" s="242"/>
      <c r="P26" s="332"/>
      <c r="Q26" s="209"/>
      <c r="S26" s="433">
        <v>1982</v>
      </c>
      <c r="T26" s="434">
        <v>7410</v>
      </c>
      <c r="V26" s="216"/>
      <c r="AB26" s="216"/>
      <c r="AC26" s="216"/>
      <c r="AD26" s="216"/>
      <c r="AE26" s="216"/>
      <c r="AF26" s="216"/>
    </row>
    <row r="27" spans="1:32">
      <c r="A27" s="636"/>
      <c r="B27" s="689"/>
      <c r="C27" s="642"/>
      <c r="D27" s="690"/>
      <c r="E27" s="691"/>
      <c r="F27" s="692"/>
      <c r="G27" s="692"/>
      <c r="H27" s="440"/>
      <c r="I27" s="441"/>
      <c r="J27" s="441"/>
      <c r="K27" s="439">
        <f t="shared" ref="K27:K32" si="0">DAYS360(I27,J27)</f>
        <v>0</v>
      </c>
      <c r="L27" s="439">
        <f t="shared" ref="L27:L32" si="1">ROUNDDOWN(K27/360,0)</f>
        <v>0</v>
      </c>
      <c r="M27" s="439">
        <f t="shared" ref="M27:M32" si="2">ROUNDDOWN((K27-(L27*360))/30,0)</f>
        <v>0</v>
      </c>
      <c r="N27" s="439">
        <f t="shared" ref="N27:N32" si="3">+K27-(L27*360)-(M27*30)</f>
        <v>0</v>
      </c>
      <c r="O27" s="242"/>
      <c r="P27" s="332"/>
      <c r="Q27" s="209"/>
      <c r="S27" s="433">
        <v>1983</v>
      </c>
      <c r="T27" s="434">
        <v>9261</v>
      </c>
      <c r="V27" s="216"/>
      <c r="AB27" s="216"/>
      <c r="AC27" s="216"/>
      <c r="AD27" s="216"/>
      <c r="AE27" s="216"/>
      <c r="AF27" s="216"/>
    </row>
    <row r="28" spans="1:32">
      <c r="A28" s="636"/>
      <c r="B28" s="689"/>
      <c r="C28" s="642"/>
      <c r="D28" s="690"/>
      <c r="E28" s="691"/>
      <c r="F28" s="692"/>
      <c r="G28" s="692"/>
      <c r="H28" s="440"/>
      <c r="I28" s="441"/>
      <c r="J28" s="441"/>
      <c r="K28" s="439">
        <f t="shared" si="0"/>
        <v>0</v>
      </c>
      <c r="L28" s="439">
        <f t="shared" si="1"/>
        <v>0</v>
      </c>
      <c r="M28" s="439">
        <f t="shared" si="2"/>
        <v>0</v>
      </c>
      <c r="N28" s="439">
        <f t="shared" si="3"/>
        <v>0</v>
      </c>
      <c r="O28" s="242"/>
      <c r="P28" s="333"/>
      <c r="Q28" s="209"/>
      <c r="S28" s="433">
        <v>1984</v>
      </c>
      <c r="T28" s="434">
        <v>11298</v>
      </c>
      <c r="V28" s="216"/>
      <c r="AB28" s="216"/>
      <c r="AC28" s="216"/>
      <c r="AD28" s="216"/>
      <c r="AE28" s="216"/>
      <c r="AF28" s="216"/>
    </row>
    <row r="29" spans="1:32">
      <c r="A29" s="636"/>
      <c r="B29" s="689"/>
      <c r="C29" s="642"/>
      <c r="D29" s="690"/>
      <c r="E29" s="691"/>
      <c r="F29" s="692"/>
      <c r="G29" s="692"/>
      <c r="H29" s="440"/>
      <c r="I29" s="441"/>
      <c r="J29" s="441"/>
      <c r="K29" s="439">
        <f t="shared" si="0"/>
        <v>0</v>
      </c>
      <c r="L29" s="439">
        <f t="shared" si="1"/>
        <v>0</v>
      </c>
      <c r="M29" s="439">
        <f t="shared" si="2"/>
        <v>0</v>
      </c>
      <c r="N29" s="439">
        <f t="shared" si="3"/>
        <v>0</v>
      </c>
      <c r="O29" s="242"/>
      <c r="P29" s="333"/>
      <c r="Q29" s="209"/>
      <c r="S29" s="433">
        <v>1985</v>
      </c>
      <c r="T29" s="434">
        <v>13557</v>
      </c>
      <c r="V29" s="216"/>
      <c r="AB29" s="216"/>
      <c r="AC29" s="216"/>
      <c r="AD29" s="216"/>
      <c r="AE29" s="216"/>
      <c r="AF29" s="216"/>
    </row>
    <row r="30" spans="1:32">
      <c r="A30" s="636"/>
      <c r="B30" s="689"/>
      <c r="C30" s="642"/>
      <c r="D30" s="690"/>
      <c r="E30" s="691"/>
      <c r="F30" s="692"/>
      <c r="G30" s="692"/>
      <c r="H30" s="440"/>
      <c r="I30" s="441"/>
      <c r="J30" s="441"/>
      <c r="K30" s="439">
        <f t="shared" si="0"/>
        <v>0</v>
      </c>
      <c r="L30" s="439">
        <f t="shared" si="1"/>
        <v>0</v>
      </c>
      <c r="M30" s="439">
        <f t="shared" si="2"/>
        <v>0</v>
      </c>
      <c r="N30" s="439">
        <f t="shared" si="3"/>
        <v>0</v>
      </c>
      <c r="O30" s="242"/>
      <c r="P30" s="333"/>
      <c r="Q30" s="209"/>
      <c r="S30" s="433">
        <v>1986</v>
      </c>
      <c r="T30" s="434">
        <v>16811.400000000001</v>
      </c>
      <c r="V30" s="216"/>
      <c r="AB30" s="216"/>
      <c r="AC30" s="216"/>
      <c r="AD30" s="216"/>
      <c r="AE30" s="216"/>
      <c r="AF30" s="216"/>
    </row>
    <row r="31" spans="1:32">
      <c r="A31" s="636"/>
      <c r="B31" s="689"/>
      <c r="C31" s="642"/>
      <c r="D31" s="690"/>
      <c r="E31" s="691"/>
      <c r="F31" s="692"/>
      <c r="G31" s="692"/>
      <c r="H31" s="440"/>
      <c r="I31" s="441"/>
      <c r="J31" s="441"/>
      <c r="K31" s="439">
        <f t="shared" si="0"/>
        <v>0</v>
      </c>
      <c r="L31" s="439">
        <f t="shared" si="1"/>
        <v>0</v>
      </c>
      <c r="M31" s="439">
        <f t="shared" si="2"/>
        <v>0</v>
      </c>
      <c r="N31" s="439">
        <f t="shared" si="3"/>
        <v>0</v>
      </c>
      <c r="O31" s="243"/>
      <c r="P31" s="332"/>
      <c r="Q31" s="209"/>
      <c r="S31" s="433">
        <v>1987</v>
      </c>
      <c r="T31" s="434">
        <v>20510</v>
      </c>
      <c r="V31" s="216"/>
      <c r="AB31" s="216"/>
      <c r="AC31" s="216"/>
      <c r="AD31" s="216"/>
      <c r="AE31" s="216"/>
      <c r="AF31" s="216"/>
    </row>
    <row r="32" spans="1:32" ht="13.5" thickBot="1">
      <c r="A32" s="636"/>
      <c r="B32" s="689"/>
      <c r="C32" s="642"/>
      <c r="D32" s="690"/>
      <c r="E32" s="691"/>
      <c r="F32" s="692"/>
      <c r="G32" s="692"/>
      <c r="H32" s="244"/>
      <c r="I32" s="245"/>
      <c r="J32" s="245"/>
      <c r="K32" s="439">
        <f t="shared" si="0"/>
        <v>0</v>
      </c>
      <c r="L32" s="439">
        <f t="shared" si="1"/>
        <v>0</v>
      </c>
      <c r="M32" s="439">
        <f t="shared" si="2"/>
        <v>0</v>
      </c>
      <c r="N32" s="439">
        <f t="shared" si="3"/>
        <v>0</v>
      </c>
      <c r="O32" s="246"/>
      <c r="P32" s="247"/>
      <c r="Q32" s="209"/>
      <c r="S32" s="433"/>
      <c r="T32" s="434"/>
      <c r="V32" s="216"/>
      <c r="AB32" s="216"/>
      <c r="AC32" s="216"/>
      <c r="AD32" s="216"/>
      <c r="AE32" s="216"/>
      <c r="AF32" s="216"/>
    </row>
    <row r="33" spans="1:32" ht="16.5" thickBot="1">
      <c r="A33" s="637"/>
      <c r="B33" s="640"/>
      <c r="C33" s="643"/>
      <c r="D33" s="646"/>
      <c r="E33" s="649"/>
      <c r="F33" s="652"/>
      <c r="G33" s="652"/>
      <c r="H33" s="693" t="s">
        <v>177</v>
      </c>
      <c r="I33" s="694"/>
      <c r="J33" s="694"/>
      <c r="K33" s="694"/>
      <c r="L33" s="442">
        <f>SUM(L26:L32)</f>
        <v>0</v>
      </c>
      <c r="M33" s="442">
        <f t="shared" ref="M33:N33" si="4">SUM(M26:M32)</f>
        <v>0</v>
      </c>
      <c r="N33" s="442">
        <f t="shared" si="4"/>
        <v>0</v>
      </c>
      <c r="O33" s="334"/>
      <c r="P33" s="251" t="str">
        <f>+IF(L33&gt;=$E$7,"CUMPLE","NO CUMPLE")</f>
        <v>NO CUMPLE</v>
      </c>
      <c r="Q33" s="209"/>
      <c r="S33" s="433"/>
      <c r="T33" s="434"/>
      <c r="V33" s="216"/>
      <c r="AB33" s="216"/>
      <c r="AC33" s="216"/>
      <c r="AD33" s="216"/>
      <c r="AE33" s="216"/>
      <c r="AF33" s="216"/>
    </row>
    <row r="34" spans="1:32" s="256" customFormat="1" ht="13.5" thickBot="1">
      <c r="A34" s="252"/>
      <c r="B34" s="253"/>
      <c r="C34" s="253"/>
      <c r="D34" s="629"/>
      <c r="E34" s="630"/>
      <c r="F34" s="253"/>
      <c r="G34" s="253"/>
      <c r="H34" s="253"/>
      <c r="I34" s="253"/>
      <c r="J34" s="253"/>
      <c r="K34" s="253"/>
      <c r="L34" s="253"/>
      <c r="M34" s="253"/>
      <c r="N34" s="253"/>
      <c r="O34" s="427"/>
      <c r="P34" s="254"/>
      <c r="Q34" s="255"/>
      <c r="R34" s="255"/>
      <c r="S34" s="330">
        <v>1988</v>
      </c>
      <c r="T34" s="331">
        <v>25637.4</v>
      </c>
    </row>
    <row r="35" spans="1:32">
      <c r="A35" s="258"/>
      <c r="B35" s="259"/>
      <c r="C35" s="260"/>
      <c r="D35" s="260"/>
      <c r="E35" s="261"/>
      <c r="F35" s="262"/>
      <c r="G35" s="262"/>
      <c r="H35" s="263"/>
      <c r="I35" s="264"/>
      <c r="J35" s="264"/>
      <c r="K35" s="264"/>
      <c r="L35" s="264"/>
      <c r="M35" s="264"/>
      <c r="N35" s="264"/>
      <c r="O35" s="265"/>
      <c r="P35" s="266"/>
      <c r="S35" s="330">
        <v>1989</v>
      </c>
      <c r="T35" s="331">
        <v>32559.599999999999</v>
      </c>
      <c r="U35" s="216"/>
      <c r="AA35" s="216"/>
      <c r="AB35" s="216"/>
      <c r="AC35" s="216"/>
      <c r="AD35" s="216"/>
      <c r="AE35" s="216"/>
    </row>
    <row r="36" spans="1:32" ht="12.75" customHeight="1">
      <c r="A36" s="230" t="s">
        <v>71</v>
      </c>
      <c r="B36" s="231">
        <v>2</v>
      </c>
      <c r="C36" s="631" t="str">
        <f>VLOOKUP(B36,Conformación!$A$5:$N$131,2,FALSE)</f>
        <v xml:space="preserve">NELSY LIDIA CRUZ SUAREZ </v>
      </c>
      <c r="D36" s="631"/>
      <c r="E36" s="631"/>
      <c r="F36" s="631"/>
      <c r="G36" s="631"/>
      <c r="H36" s="631"/>
      <c r="I36" s="631"/>
      <c r="J36" s="631"/>
      <c r="K36" s="631"/>
      <c r="L36" s="631"/>
      <c r="M36" s="631"/>
      <c r="N36" s="631"/>
      <c r="O36" s="428"/>
      <c r="P36" s="267"/>
      <c r="S36" s="330">
        <v>1990</v>
      </c>
      <c r="T36" s="331">
        <v>41025</v>
      </c>
      <c r="U36" s="216"/>
      <c r="AA36" s="216"/>
      <c r="AB36" s="216"/>
      <c r="AC36" s="216"/>
      <c r="AD36" s="216"/>
      <c r="AE36" s="216"/>
    </row>
    <row r="37" spans="1:32" ht="12.75" customHeight="1">
      <c r="A37" s="230"/>
      <c r="B37" s="230"/>
      <c r="C37" s="632" t="str">
        <f>VLOOKUP(B36,[9]Conformación!$A$5:$N$129,4,FALSE)</f>
        <v xml:space="preserve">( 0% -  0% -  0%- 0%- 0%) </v>
      </c>
      <c r="D37" s="632"/>
      <c r="E37" s="632"/>
      <c r="F37" s="632"/>
      <c r="G37" s="632"/>
      <c r="H37" s="632"/>
      <c r="I37" s="632"/>
      <c r="J37" s="632"/>
      <c r="K37" s="632"/>
      <c r="L37" s="632"/>
      <c r="M37" s="632"/>
      <c r="N37" s="632"/>
      <c r="O37" s="429"/>
      <c r="P37" s="267"/>
      <c r="S37" s="330">
        <v>1991</v>
      </c>
      <c r="T37" s="331">
        <v>51716.1</v>
      </c>
      <c r="U37" s="216"/>
      <c r="AA37" s="216"/>
      <c r="AB37" s="216"/>
      <c r="AC37" s="216"/>
      <c r="AD37" s="216"/>
      <c r="AE37" s="216"/>
    </row>
    <row r="38" spans="1:32" ht="13.5" thickBot="1">
      <c r="S38" s="330">
        <v>1992</v>
      </c>
      <c r="T38" s="331">
        <v>65190</v>
      </c>
    </row>
    <row r="39" spans="1:32" ht="52.5" customHeight="1" thickBot="1">
      <c r="A39" s="235" t="s">
        <v>169</v>
      </c>
      <c r="B39" s="236" t="s">
        <v>170</v>
      </c>
      <c r="C39" s="236" t="s">
        <v>171</v>
      </c>
      <c r="D39" s="633" t="s">
        <v>172</v>
      </c>
      <c r="E39" s="634"/>
      <c r="F39" s="236" t="s">
        <v>173</v>
      </c>
      <c r="G39" s="236" t="s">
        <v>173</v>
      </c>
      <c r="H39" s="236" t="s">
        <v>6</v>
      </c>
      <c r="I39" s="236" t="s">
        <v>265</v>
      </c>
      <c r="J39" s="236" t="s">
        <v>174</v>
      </c>
      <c r="K39" s="236" t="s">
        <v>266</v>
      </c>
      <c r="L39" s="236" t="s">
        <v>267</v>
      </c>
      <c r="M39" s="236" t="s">
        <v>202</v>
      </c>
      <c r="N39" s="236" t="s">
        <v>268</v>
      </c>
      <c r="O39" s="430" t="s">
        <v>176</v>
      </c>
      <c r="P39" s="237" t="s">
        <v>12</v>
      </c>
      <c r="S39" s="335">
        <v>1993</v>
      </c>
      <c r="T39" s="331">
        <v>81510</v>
      </c>
    </row>
    <row r="40" spans="1:32">
      <c r="A40" s="635" t="str">
        <f>A$7</f>
        <v>Director general del proyecto</v>
      </c>
      <c r="B40" s="638"/>
      <c r="C40" s="641"/>
      <c r="D40" s="644"/>
      <c r="E40" s="647">
        <f>IF(D40=0,0,IF(D40&lt;D$7,"CUMPLE EL TIEMPO MÍNIMO REQUERIDO DE HABER TERMINADO Y APROBADO ESTUDIOS","NO CUMPLE EL TIEMPO MÍNIMO REQUERIDO DE HABER TERMINADO Y APROBADO ESTUDIOS"))</f>
        <v>0</v>
      </c>
      <c r="F40" s="695"/>
      <c r="G40" s="695"/>
      <c r="H40" s="437"/>
      <c r="I40" s="438"/>
      <c r="J40" s="438"/>
      <c r="K40" s="439">
        <f>DAYS360(I40,J40)</f>
        <v>0</v>
      </c>
      <c r="L40" s="439">
        <f>ROUNDDOWN(K40/360,0)</f>
        <v>0</v>
      </c>
      <c r="M40" s="439">
        <f>ROUNDDOWN((K40-(L40*360))/30,0)</f>
        <v>0</v>
      </c>
      <c r="N40" s="439">
        <f>+K40-(L40*360)-(M40*30)</f>
        <v>0</v>
      </c>
      <c r="O40" s="242"/>
      <c r="P40" s="336"/>
      <c r="S40" s="335">
        <v>1994</v>
      </c>
      <c r="T40" s="331">
        <v>98700</v>
      </c>
    </row>
    <row r="41" spans="1:32">
      <c r="A41" s="636"/>
      <c r="B41" s="689"/>
      <c r="C41" s="642"/>
      <c r="D41" s="690"/>
      <c r="E41" s="691"/>
      <c r="F41" s="692"/>
      <c r="G41" s="692"/>
      <c r="H41" s="440"/>
      <c r="I41" s="441"/>
      <c r="J41" s="441"/>
      <c r="K41" s="439">
        <f t="shared" ref="K41:K46" si="5">DAYS360(I41,J41)</f>
        <v>0</v>
      </c>
      <c r="L41" s="439">
        <f t="shared" ref="L41:L46" si="6">ROUNDDOWN(K41/360,0)</f>
        <v>0</v>
      </c>
      <c r="M41" s="439">
        <f t="shared" ref="M41:M46" si="7">ROUNDDOWN((K41-(L41*360))/30,0)</f>
        <v>0</v>
      </c>
      <c r="N41" s="439">
        <f t="shared" ref="N41:N46" si="8">+K41-(L41*360)-(M41*30)</f>
        <v>0</v>
      </c>
      <c r="O41" s="242"/>
      <c r="P41" s="332"/>
      <c r="S41" s="335">
        <v>1995</v>
      </c>
      <c r="T41" s="331">
        <v>118933.5</v>
      </c>
    </row>
    <row r="42" spans="1:32">
      <c r="A42" s="636"/>
      <c r="B42" s="689"/>
      <c r="C42" s="642"/>
      <c r="D42" s="690"/>
      <c r="E42" s="691"/>
      <c r="F42" s="692"/>
      <c r="G42" s="692"/>
      <c r="H42" s="440"/>
      <c r="I42" s="441"/>
      <c r="J42" s="441"/>
      <c r="K42" s="439">
        <f t="shared" si="5"/>
        <v>0</v>
      </c>
      <c r="L42" s="439">
        <f t="shared" si="6"/>
        <v>0</v>
      </c>
      <c r="M42" s="439">
        <f t="shared" si="7"/>
        <v>0</v>
      </c>
      <c r="N42" s="439">
        <f t="shared" si="8"/>
        <v>0</v>
      </c>
      <c r="O42" s="242"/>
      <c r="P42" s="332"/>
      <c r="S42" s="335">
        <v>1996</v>
      </c>
      <c r="T42" s="331">
        <v>142125</v>
      </c>
    </row>
    <row r="43" spans="1:32">
      <c r="A43" s="636"/>
      <c r="B43" s="689"/>
      <c r="C43" s="642"/>
      <c r="D43" s="690"/>
      <c r="E43" s="691"/>
      <c r="F43" s="692"/>
      <c r="G43" s="692"/>
      <c r="H43" s="443"/>
      <c r="I43" s="441"/>
      <c r="J43" s="441"/>
      <c r="K43" s="439">
        <f t="shared" si="5"/>
        <v>0</v>
      </c>
      <c r="L43" s="439">
        <f t="shared" si="6"/>
        <v>0</v>
      </c>
      <c r="M43" s="439">
        <f t="shared" si="7"/>
        <v>0</v>
      </c>
      <c r="N43" s="439">
        <f t="shared" si="8"/>
        <v>0</v>
      </c>
      <c r="O43" s="243"/>
      <c r="P43" s="336"/>
      <c r="S43" s="335">
        <v>1997</v>
      </c>
      <c r="T43" s="331">
        <v>172005</v>
      </c>
    </row>
    <row r="44" spans="1:32">
      <c r="A44" s="636"/>
      <c r="B44" s="689"/>
      <c r="C44" s="642"/>
      <c r="D44" s="690"/>
      <c r="E44" s="691"/>
      <c r="F44" s="692"/>
      <c r="G44" s="692"/>
      <c r="H44" s="440"/>
      <c r="I44" s="441"/>
      <c r="J44" s="441"/>
      <c r="K44" s="439">
        <f t="shared" si="5"/>
        <v>0</v>
      </c>
      <c r="L44" s="439">
        <f t="shared" si="6"/>
        <v>0</v>
      </c>
      <c r="M44" s="439">
        <f t="shared" si="7"/>
        <v>0</v>
      </c>
      <c r="N44" s="439">
        <f t="shared" si="8"/>
        <v>0</v>
      </c>
      <c r="O44" s="242"/>
      <c r="P44" s="332"/>
      <c r="S44" s="335">
        <v>1998</v>
      </c>
      <c r="T44" s="331">
        <v>203826</v>
      </c>
    </row>
    <row r="45" spans="1:32">
      <c r="A45" s="636"/>
      <c r="B45" s="689"/>
      <c r="C45" s="642"/>
      <c r="D45" s="690"/>
      <c r="E45" s="691"/>
      <c r="F45" s="692"/>
      <c r="G45" s="692"/>
      <c r="H45" s="443"/>
      <c r="I45" s="441"/>
      <c r="J45" s="441"/>
      <c r="K45" s="439">
        <f t="shared" si="5"/>
        <v>0</v>
      </c>
      <c r="L45" s="439">
        <f t="shared" si="6"/>
        <v>0</v>
      </c>
      <c r="M45" s="439">
        <f t="shared" si="7"/>
        <v>0</v>
      </c>
      <c r="N45" s="439">
        <f t="shared" si="8"/>
        <v>0</v>
      </c>
      <c r="O45" s="243"/>
      <c r="P45" s="336"/>
      <c r="S45" s="335">
        <v>1999</v>
      </c>
      <c r="T45" s="331">
        <v>236460</v>
      </c>
    </row>
    <row r="46" spans="1:32" ht="13.5" thickBot="1">
      <c r="A46" s="636"/>
      <c r="B46" s="689"/>
      <c r="C46" s="642"/>
      <c r="D46" s="690"/>
      <c r="E46" s="691"/>
      <c r="F46" s="692"/>
      <c r="G46" s="692"/>
      <c r="H46" s="244"/>
      <c r="I46" s="245"/>
      <c r="J46" s="245"/>
      <c r="K46" s="439">
        <f t="shared" si="5"/>
        <v>0</v>
      </c>
      <c r="L46" s="439">
        <f t="shared" si="6"/>
        <v>0</v>
      </c>
      <c r="M46" s="439">
        <f t="shared" si="7"/>
        <v>0</v>
      </c>
      <c r="N46" s="439">
        <f t="shared" si="8"/>
        <v>0</v>
      </c>
      <c r="O46" s="246"/>
      <c r="P46" s="247"/>
      <c r="S46" s="335">
        <v>2000</v>
      </c>
      <c r="T46" s="331">
        <v>260100</v>
      </c>
      <c r="U46" s="216"/>
      <c r="AA46" s="216"/>
      <c r="AB46" s="216"/>
      <c r="AC46" s="216"/>
      <c r="AD46" s="216"/>
      <c r="AE46" s="216"/>
    </row>
    <row r="47" spans="1:32" ht="16.5" thickBot="1">
      <c r="A47" s="637"/>
      <c r="B47" s="640"/>
      <c r="C47" s="643"/>
      <c r="D47" s="646"/>
      <c r="E47" s="649"/>
      <c r="F47" s="652"/>
      <c r="G47" s="652"/>
      <c r="H47" s="693" t="s">
        <v>177</v>
      </c>
      <c r="I47" s="694"/>
      <c r="J47" s="694"/>
      <c r="K47" s="694"/>
      <c r="L47" s="442">
        <f>SUM(L40:L46)</f>
        <v>0</v>
      </c>
      <c r="M47" s="442">
        <f t="shared" ref="M47:N47" si="9">SUM(M40:M46)</f>
        <v>0</v>
      </c>
      <c r="N47" s="442">
        <f t="shared" si="9"/>
        <v>0</v>
      </c>
      <c r="O47" s="334"/>
      <c r="P47" s="251" t="str">
        <f>+IF(L47&gt;=$E$7,"CUMPLE","NO CUMPLE")</f>
        <v>NO CUMPLE</v>
      </c>
      <c r="S47" s="335">
        <v>2001</v>
      </c>
      <c r="T47" s="331">
        <v>286000</v>
      </c>
    </row>
    <row r="48" spans="1:32" s="256" customFormat="1" ht="13.5" thickBot="1">
      <c r="A48" s="252"/>
      <c r="B48" s="253"/>
      <c r="C48" s="253"/>
      <c r="D48" s="629"/>
      <c r="E48" s="630"/>
      <c r="F48" s="253"/>
      <c r="G48" s="253"/>
      <c r="H48" s="253"/>
      <c r="I48" s="253"/>
      <c r="J48" s="253"/>
      <c r="K48" s="253"/>
      <c r="L48" s="253"/>
      <c r="M48" s="253"/>
      <c r="N48" s="253"/>
      <c r="O48" s="427"/>
      <c r="P48" s="254"/>
      <c r="Q48" s="255"/>
      <c r="R48" s="255"/>
      <c r="S48" s="335">
        <v>2002</v>
      </c>
      <c r="T48" s="331">
        <v>309000</v>
      </c>
    </row>
    <row r="49" spans="1:31">
      <c r="A49" s="258"/>
      <c r="B49" s="259"/>
      <c r="C49" s="260"/>
      <c r="D49" s="260"/>
      <c r="E49" s="261"/>
      <c r="F49" s="262"/>
      <c r="G49" s="262"/>
      <c r="H49" s="263"/>
      <c r="I49" s="264"/>
      <c r="J49" s="264"/>
      <c r="K49" s="264"/>
      <c r="L49" s="264"/>
      <c r="M49" s="264"/>
      <c r="N49" s="264"/>
      <c r="O49" s="265"/>
      <c r="P49" s="266"/>
      <c r="S49" s="335">
        <v>2003</v>
      </c>
      <c r="T49" s="331">
        <v>332000</v>
      </c>
      <c r="U49" s="216"/>
      <c r="AA49" s="216"/>
      <c r="AB49" s="216"/>
      <c r="AC49" s="216"/>
      <c r="AD49" s="216"/>
      <c r="AE49" s="216"/>
    </row>
    <row r="50" spans="1:31" ht="12.75" customHeight="1">
      <c r="A50" s="230" t="s">
        <v>71</v>
      </c>
      <c r="B50" s="231">
        <v>3</v>
      </c>
      <c r="C50" s="631" t="str">
        <f>VLOOKUP(B50,Conformación!$A$5:$N$131,2,FALSE)</f>
        <v>CONSTRUCTORA JAIME URIBE S.A.S</v>
      </c>
      <c r="D50" s="631"/>
      <c r="E50" s="631"/>
      <c r="F50" s="631"/>
      <c r="G50" s="631"/>
      <c r="H50" s="631"/>
      <c r="I50" s="631"/>
      <c r="J50" s="631"/>
      <c r="K50" s="631"/>
      <c r="L50" s="631"/>
      <c r="M50" s="631"/>
      <c r="N50" s="631"/>
      <c r="O50" s="428"/>
      <c r="P50" s="267"/>
      <c r="S50" s="335">
        <v>2004</v>
      </c>
      <c r="T50" s="331">
        <v>358000</v>
      </c>
    </row>
    <row r="51" spans="1:31" ht="12.75" customHeight="1">
      <c r="A51" s="230"/>
      <c r="B51" s="230"/>
      <c r="C51" s="632" t="str">
        <f>VLOOKUP(B50,[9]Conformación!$A$5:$N$129,4,FALSE)</f>
        <v xml:space="preserve">( 0% -  0% -  0%- 0%- 0%) </v>
      </c>
      <c r="D51" s="632"/>
      <c r="E51" s="632"/>
      <c r="F51" s="632"/>
      <c r="G51" s="632"/>
      <c r="H51" s="632"/>
      <c r="I51" s="632"/>
      <c r="J51" s="632"/>
      <c r="K51" s="632"/>
      <c r="L51" s="632"/>
      <c r="M51" s="632"/>
      <c r="N51" s="632"/>
      <c r="O51" s="429"/>
      <c r="P51" s="267"/>
      <c r="S51" s="335">
        <v>2005</v>
      </c>
      <c r="T51" s="331">
        <v>381500</v>
      </c>
    </row>
    <row r="52" spans="1:31" ht="13.5" thickBot="1">
      <c r="S52" s="335">
        <v>2006</v>
      </c>
      <c r="T52" s="331">
        <v>408000</v>
      </c>
    </row>
    <row r="53" spans="1:31" ht="50.25" customHeight="1" thickBot="1">
      <c r="A53" s="235" t="s">
        <v>169</v>
      </c>
      <c r="B53" s="236" t="s">
        <v>170</v>
      </c>
      <c r="C53" s="236" t="s">
        <v>171</v>
      </c>
      <c r="D53" s="633" t="s">
        <v>172</v>
      </c>
      <c r="E53" s="634"/>
      <c r="F53" s="236" t="s">
        <v>173</v>
      </c>
      <c r="G53" s="236" t="s">
        <v>173</v>
      </c>
      <c r="H53" s="236" t="s">
        <v>6</v>
      </c>
      <c r="I53" s="236" t="s">
        <v>265</v>
      </c>
      <c r="J53" s="236" t="s">
        <v>174</v>
      </c>
      <c r="K53" s="236" t="s">
        <v>266</v>
      </c>
      <c r="L53" s="236" t="s">
        <v>267</v>
      </c>
      <c r="M53" s="236" t="s">
        <v>202</v>
      </c>
      <c r="N53" s="236" t="s">
        <v>268</v>
      </c>
      <c r="O53" s="430" t="s">
        <v>176</v>
      </c>
      <c r="P53" s="237" t="s">
        <v>12</v>
      </c>
      <c r="R53" s="268"/>
      <c r="S53" s="335">
        <v>2007</v>
      </c>
      <c r="T53" s="331">
        <v>433700</v>
      </c>
    </row>
    <row r="54" spans="1:31">
      <c r="A54" s="635" t="str">
        <f>A$7</f>
        <v>Director general del proyecto</v>
      </c>
      <c r="B54" s="638"/>
      <c r="C54" s="641"/>
      <c r="D54" s="644"/>
      <c r="E54" s="647">
        <f>IF(D54=0,0,IF(D54&lt;D$7,"CUMPLE EL TIEMPO MÍNIMO REQUERIDO DE HABER TERMINADO Y APROBADO ESTUDIOS","NO CUMPLE EL TIEMPO MÍNIMO REQUERIDO DE HABER TERMINADO Y APROBADO ESTUDIOS"))</f>
        <v>0</v>
      </c>
      <c r="F54" s="695"/>
      <c r="G54" s="695"/>
      <c r="H54" s="437"/>
      <c r="I54" s="438"/>
      <c r="J54" s="438"/>
      <c r="K54" s="439">
        <f>DAYS360(I54,J54)</f>
        <v>0</v>
      </c>
      <c r="L54" s="439">
        <f>ROUNDDOWN(K54/360,0)</f>
        <v>0</v>
      </c>
      <c r="M54" s="439">
        <f>ROUNDDOWN((K54-(L54*360))/30,0)</f>
        <v>0</v>
      </c>
      <c r="N54" s="439">
        <f>+K54-(L54*360)-(M54*30)</f>
        <v>0</v>
      </c>
      <c r="O54" s="242"/>
      <c r="P54" s="336"/>
      <c r="S54" s="335">
        <v>2008</v>
      </c>
      <c r="T54" s="331">
        <v>461500</v>
      </c>
    </row>
    <row r="55" spans="1:31">
      <c r="A55" s="636"/>
      <c r="B55" s="689"/>
      <c r="C55" s="642"/>
      <c r="D55" s="690"/>
      <c r="E55" s="691"/>
      <c r="F55" s="692"/>
      <c r="G55" s="692"/>
      <c r="H55" s="440"/>
      <c r="I55" s="441"/>
      <c r="J55" s="441"/>
      <c r="K55" s="439">
        <f t="shared" ref="K55:K60" si="10">DAYS360(I55,J55)</f>
        <v>0</v>
      </c>
      <c r="L55" s="439">
        <f t="shared" ref="L55:L60" si="11">ROUNDDOWN(K55/360,0)</f>
        <v>0</v>
      </c>
      <c r="M55" s="439">
        <f t="shared" ref="M55:M60" si="12">ROUNDDOWN((K55-(L55*360))/30,0)</f>
        <v>0</v>
      </c>
      <c r="N55" s="439">
        <f t="shared" ref="N55:N60" si="13">+K55-(L55*360)-(M55*30)</f>
        <v>0</v>
      </c>
      <c r="O55" s="242"/>
      <c r="P55" s="332"/>
      <c r="S55" s="335">
        <v>2009</v>
      </c>
      <c r="T55" s="331">
        <v>496900</v>
      </c>
    </row>
    <row r="56" spans="1:31">
      <c r="A56" s="636"/>
      <c r="B56" s="689"/>
      <c r="C56" s="642"/>
      <c r="D56" s="690"/>
      <c r="E56" s="691"/>
      <c r="F56" s="692"/>
      <c r="G56" s="692"/>
      <c r="H56" s="440"/>
      <c r="I56" s="441"/>
      <c r="J56" s="441"/>
      <c r="K56" s="439">
        <f t="shared" si="10"/>
        <v>0</v>
      </c>
      <c r="L56" s="439">
        <f t="shared" si="11"/>
        <v>0</v>
      </c>
      <c r="M56" s="439">
        <f t="shared" si="12"/>
        <v>0</v>
      </c>
      <c r="N56" s="439">
        <f t="shared" si="13"/>
        <v>0</v>
      </c>
      <c r="O56" s="242"/>
      <c r="P56" s="332"/>
      <c r="S56" s="335">
        <v>2010</v>
      </c>
      <c r="T56" s="331">
        <v>515000</v>
      </c>
    </row>
    <row r="57" spans="1:31">
      <c r="A57" s="636"/>
      <c r="B57" s="689"/>
      <c r="C57" s="642"/>
      <c r="D57" s="690"/>
      <c r="E57" s="691"/>
      <c r="F57" s="692"/>
      <c r="G57" s="692"/>
      <c r="H57" s="440"/>
      <c r="I57" s="441"/>
      <c r="J57" s="441"/>
      <c r="K57" s="439">
        <f t="shared" si="10"/>
        <v>0</v>
      </c>
      <c r="L57" s="439">
        <f t="shared" si="11"/>
        <v>0</v>
      </c>
      <c r="M57" s="439">
        <f t="shared" si="12"/>
        <v>0</v>
      </c>
      <c r="N57" s="439">
        <f t="shared" si="13"/>
        <v>0</v>
      </c>
      <c r="O57" s="242"/>
      <c r="P57" s="332"/>
      <c r="S57" s="335">
        <v>2011</v>
      </c>
      <c r="T57" s="331">
        <v>535600</v>
      </c>
    </row>
    <row r="58" spans="1:31">
      <c r="A58" s="636"/>
      <c r="B58" s="689"/>
      <c r="C58" s="642"/>
      <c r="D58" s="690"/>
      <c r="E58" s="691"/>
      <c r="F58" s="692"/>
      <c r="G58" s="692"/>
      <c r="H58" s="440"/>
      <c r="I58" s="441"/>
      <c r="J58" s="441"/>
      <c r="K58" s="439">
        <f t="shared" si="10"/>
        <v>0</v>
      </c>
      <c r="L58" s="439">
        <f t="shared" si="11"/>
        <v>0</v>
      </c>
      <c r="M58" s="439">
        <f t="shared" si="12"/>
        <v>0</v>
      </c>
      <c r="N58" s="439">
        <f t="shared" si="13"/>
        <v>0</v>
      </c>
      <c r="O58" s="242"/>
      <c r="P58" s="332"/>
      <c r="S58" s="335">
        <v>2012</v>
      </c>
      <c r="T58" s="331">
        <v>566700</v>
      </c>
    </row>
    <row r="59" spans="1:31">
      <c r="A59" s="636"/>
      <c r="B59" s="689"/>
      <c r="C59" s="642"/>
      <c r="D59" s="690"/>
      <c r="E59" s="691"/>
      <c r="F59" s="692"/>
      <c r="G59" s="692"/>
      <c r="H59" s="440"/>
      <c r="I59" s="441"/>
      <c r="J59" s="441"/>
      <c r="K59" s="439">
        <f t="shared" si="10"/>
        <v>0</v>
      </c>
      <c r="L59" s="439">
        <f t="shared" si="11"/>
        <v>0</v>
      </c>
      <c r="M59" s="439">
        <f t="shared" si="12"/>
        <v>0</v>
      </c>
      <c r="N59" s="439">
        <f t="shared" si="13"/>
        <v>0</v>
      </c>
      <c r="O59" s="243"/>
      <c r="P59" s="336"/>
      <c r="S59" s="335">
        <v>2013</v>
      </c>
      <c r="T59" s="331">
        <v>581900</v>
      </c>
    </row>
    <row r="60" spans="1:31" ht="13.5" thickBot="1">
      <c r="A60" s="636"/>
      <c r="B60" s="689"/>
      <c r="C60" s="642"/>
      <c r="D60" s="690"/>
      <c r="E60" s="691"/>
      <c r="F60" s="692"/>
      <c r="G60" s="692"/>
      <c r="H60" s="244"/>
      <c r="I60" s="245"/>
      <c r="J60" s="245"/>
      <c r="K60" s="439">
        <f t="shared" si="10"/>
        <v>0</v>
      </c>
      <c r="L60" s="439">
        <f t="shared" si="11"/>
        <v>0</v>
      </c>
      <c r="M60" s="439">
        <f t="shared" si="12"/>
        <v>0</v>
      </c>
      <c r="N60" s="439">
        <f t="shared" si="13"/>
        <v>0</v>
      </c>
      <c r="O60" s="246"/>
      <c r="P60" s="247"/>
      <c r="S60" s="335">
        <v>2014</v>
      </c>
      <c r="T60" s="331">
        <v>616000</v>
      </c>
      <c r="U60" s="216"/>
      <c r="AA60" s="216"/>
      <c r="AB60" s="216"/>
      <c r="AC60" s="216"/>
      <c r="AD60" s="216"/>
      <c r="AE60" s="216"/>
    </row>
    <row r="61" spans="1:31" ht="19.5" customHeight="1" thickBot="1">
      <c r="A61" s="637"/>
      <c r="B61" s="640"/>
      <c r="C61" s="643"/>
      <c r="D61" s="646"/>
      <c r="E61" s="649"/>
      <c r="F61" s="652"/>
      <c r="G61" s="652"/>
      <c r="H61" s="693" t="s">
        <v>177</v>
      </c>
      <c r="I61" s="694"/>
      <c r="J61" s="694"/>
      <c r="K61" s="694"/>
      <c r="L61" s="442">
        <f>SUM(L54:L60)</f>
        <v>0</v>
      </c>
      <c r="M61" s="442">
        <f t="shared" ref="M61:N61" si="14">SUM(M54:M60)</f>
        <v>0</v>
      </c>
      <c r="N61" s="442">
        <f t="shared" si="14"/>
        <v>0</v>
      </c>
      <c r="O61" s="334"/>
      <c r="P61" s="251" t="str">
        <f>+IF(L61&gt;=$E$7,"CUMPLE","NO CUMPLE")</f>
        <v>NO CUMPLE</v>
      </c>
      <c r="S61" s="335">
        <v>2015</v>
      </c>
      <c r="T61" s="331">
        <v>644350</v>
      </c>
    </row>
    <row r="62" spans="1:31" s="256" customFormat="1" ht="13.5" thickBot="1">
      <c r="A62" s="252"/>
      <c r="B62" s="253"/>
      <c r="C62" s="253"/>
      <c r="D62" s="629"/>
      <c r="E62" s="630"/>
      <c r="F62" s="253"/>
      <c r="G62" s="253"/>
      <c r="H62" s="253"/>
      <c r="I62" s="253"/>
      <c r="J62" s="253"/>
      <c r="K62" s="253"/>
      <c r="L62" s="253"/>
      <c r="M62" s="253"/>
      <c r="N62" s="253"/>
      <c r="O62" s="427"/>
      <c r="P62" s="254"/>
      <c r="Q62" s="255"/>
      <c r="R62" s="255"/>
      <c r="S62" s="335">
        <v>2016</v>
      </c>
      <c r="T62" s="331">
        <v>689500</v>
      </c>
    </row>
    <row r="63" spans="1:31" ht="12.75" customHeight="1">
      <c r="A63" s="258"/>
      <c r="B63" s="259"/>
      <c r="C63" s="260"/>
      <c r="D63" s="260"/>
      <c r="E63" s="261"/>
      <c r="F63" s="262"/>
      <c r="G63" s="262"/>
      <c r="H63" s="263"/>
      <c r="I63" s="264"/>
      <c r="J63" s="264"/>
      <c r="K63" s="264"/>
      <c r="L63" s="264"/>
      <c r="M63" s="264"/>
      <c r="N63" s="264"/>
      <c r="O63" s="265"/>
      <c r="P63" s="266"/>
      <c r="S63" s="335">
        <v>2017</v>
      </c>
      <c r="T63" s="331">
        <v>737717</v>
      </c>
    </row>
    <row r="64" spans="1:31" ht="12.75" customHeight="1">
      <c r="A64" s="230" t="s">
        <v>71</v>
      </c>
      <c r="B64" s="231">
        <v>4</v>
      </c>
      <c r="C64" s="631" t="str">
        <f>VLOOKUP(B64,Conformación!$A$5:$N$131,2,FALSE)</f>
        <v>CONSORCIO INTER SAN JOSE</v>
      </c>
      <c r="D64" s="631"/>
      <c r="E64" s="631"/>
      <c r="F64" s="631"/>
      <c r="G64" s="631"/>
      <c r="H64" s="631"/>
      <c r="I64" s="631"/>
      <c r="J64" s="631"/>
      <c r="K64" s="631"/>
      <c r="L64" s="631"/>
      <c r="M64" s="631"/>
      <c r="N64" s="631"/>
      <c r="O64" s="428"/>
      <c r="P64" s="267"/>
    </row>
    <row r="65" spans="1:31" ht="12.75" customHeight="1">
      <c r="A65" s="230"/>
      <c r="B65" s="230"/>
      <c r="C65" s="632" t="str">
        <f>VLOOKUP(B64,[9]Conformación!$A$5:$N$129,4,FALSE)</f>
        <v xml:space="preserve">( 0% -  0% -  0%- 0%- 0%) </v>
      </c>
      <c r="D65" s="632"/>
      <c r="E65" s="632"/>
      <c r="F65" s="632"/>
      <c r="G65" s="632"/>
      <c r="H65" s="632"/>
      <c r="I65" s="632"/>
      <c r="J65" s="632"/>
      <c r="K65" s="632"/>
      <c r="L65" s="632"/>
      <c r="M65" s="632"/>
      <c r="N65" s="632"/>
      <c r="O65" s="429"/>
      <c r="P65" s="267"/>
    </row>
    <row r="66" spans="1:31" ht="13.5" thickBot="1"/>
    <row r="67" spans="1:31" ht="48" customHeight="1" thickBot="1">
      <c r="A67" s="235" t="s">
        <v>169</v>
      </c>
      <c r="B67" s="236" t="s">
        <v>170</v>
      </c>
      <c r="C67" s="236" t="s">
        <v>171</v>
      </c>
      <c r="D67" s="633" t="s">
        <v>172</v>
      </c>
      <c r="E67" s="634"/>
      <c r="F67" s="236" t="s">
        <v>173</v>
      </c>
      <c r="G67" s="236" t="s">
        <v>173</v>
      </c>
      <c r="H67" s="236" t="s">
        <v>6</v>
      </c>
      <c r="I67" s="236" t="s">
        <v>265</v>
      </c>
      <c r="J67" s="236" t="s">
        <v>174</v>
      </c>
      <c r="K67" s="236" t="s">
        <v>266</v>
      </c>
      <c r="L67" s="236" t="s">
        <v>267</v>
      </c>
      <c r="M67" s="236" t="s">
        <v>202</v>
      </c>
      <c r="N67" s="236" t="s">
        <v>268</v>
      </c>
      <c r="O67" s="430" t="s">
        <v>176</v>
      </c>
      <c r="P67" s="237" t="s">
        <v>12</v>
      </c>
      <c r="R67" s="268"/>
    </row>
    <row r="68" spans="1:31">
      <c r="A68" s="635" t="str">
        <f>A$7</f>
        <v>Director general del proyecto</v>
      </c>
      <c r="B68" s="638"/>
      <c r="C68" s="641"/>
      <c r="D68" s="644"/>
      <c r="E68" s="647">
        <f>IF(D68=0,0,IF(D68&lt;D$7,"CUMPLE EL TIEMPO MÍNIMO REQUERIDO DE HABER TERMINADO Y APROBADO ESTUDIOS","NO CUMPLE EL TIEMPO MÍNIMO REQUERIDO DE HABER TERMINADO Y APROBADO ESTUDIOS"))</f>
        <v>0</v>
      </c>
      <c r="F68" s="695"/>
      <c r="G68" s="695"/>
      <c r="H68" s="437"/>
      <c r="I68" s="438"/>
      <c r="J68" s="438"/>
      <c r="K68" s="439">
        <f>DAYS360(I68,J68)</f>
        <v>0</v>
      </c>
      <c r="L68" s="439">
        <f>ROUNDDOWN(K68/360,0)</f>
        <v>0</v>
      </c>
      <c r="M68" s="439">
        <f>ROUNDDOWN((K68-(L68*360))/30,0)</f>
        <v>0</v>
      </c>
      <c r="N68" s="439">
        <f>+K68-(L68*360)-(M68*30)</f>
        <v>0</v>
      </c>
      <c r="O68" s="243"/>
      <c r="P68" s="337"/>
      <c r="S68"/>
      <c r="T68"/>
    </row>
    <row r="69" spans="1:31">
      <c r="A69" s="636"/>
      <c r="B69" s="689"/>
      <c r="C69" s="642"/>
      <c r="D69" s="690"/>
      <c r="E69" s="691"/>
      <c r="F69" s="692"/>
      <c r="G69" s="692"/>
      <c r="H69" s="440"/>
      <c r="I69" s="441"/>
      <c r="J69" s="441"/>
      <c r="K69" s="439">
        <f t="shared" ref="K69:K74" si="15">DAYS360(I69,J69)</f>
        <v>0</v>
      </c>
      <c r="L69" s="439">
        <f t="shared" ref="L69:L74" si="16">ROUNDDOWN(K69/360,0)</f>
        <v>0</v>
      </c>
      <c r="M69" s="439">
        <f t="shared" ref="M69:M74" si="17">ROUNDDOWN((K69-(L69*360))/30,0)</f>
        <v>0</v>
      </c>
      <c r="N69" s="439">
        <f t="shared" ref="N69:N74" si="18">+K69-(L69*360)-(M69*30)</f>
        <v>0</v>
      </c>
      <c r="O69" s="243"/>
      <c r="P69" s="338"/>
      <c r="S69"/>
      <c r="T69"/>
    </row>
    <row r="70" spans="1:31">
      <c r="A70" s="636"/>
      <c r="B70" s="689"/>
      <c r="C70" s="642"/>
      <c r="D70" s="690"/>
      <c r="E70" s="691"/>
      <c r="F70" s="692"/>
      <c r="G70" s="692"/>
      <c r="H70" s="440"/>
      <c r="I70" s="441"/>
      <c r="J70" s="441"/>
      <c r="K70" s="439">
        <f t="shared" si="15"/>
        <v>0</v>
      </c>
      <c r="L70" s="439">
        <f t="shared" si="16"/>
        <v>0</v>
      </c>
      <c r="M70" s="439">
        <f t="shared" si="17"/>
        <v>0</v>
      </c>
      <c r="N70" s="439">
        <f t="shared" si="18"/>
        <v>0</v>
      </c>
      <c r="O70" s="243"/>
      <c r="P70" s="338"/>
      <c r="S70"/>
      <c r="T70"/>
    </row>
    <row r="71" spans="1:31">
      <c r="A71" s="636"/>
      <c r="B71" s="689"/>
      <c r="C71" s="642"/>
      <c r="D71" s="690"/>
      <c r="E71" s="691"/>
      <c r="F71" s="692"/>
      <c r="G71" s="692"/>
      <c r="H71" s="440"/>
      <c r="I71" s="441"/>
      <c r="J71" s="441"/>
      <c r="K71" s="439">
        <f t="shared" si="15"/>
        <v>0</v>
      </c>
      <c r="L71" s="439">
        <f t="shared" si="16"/>
        <v>0</v>
      </c>
      <c r="M71" s="439">
        <f t="shared" si="17"/>
        <v>0</v>
      </c>
      <c r="N71" s="439">
        <f t="shared" si="18"/>
        <v>0</v>
      </c>
      <c r="O71" s="243"/>
      <c r="P71" s="338"/>
      <c r="S71"/>
      <c r="T71"/>
    </row>
    <row r="72" spans="1:31">
      <c r="A72" s="636"/>
      <c r="B72" s="689"/>
      <c r="C72" s="642"/>
      <c r="D72" s="690"/>
      <c r="E72" s="691"/>
      <c r="F72" s="692"/>
      <c r="G72" s="692"/>
      <c r="H72" s="440"/>
      <c r="I72" s="441"/>
      <c r="J72" s="441"/>
      <c r="K72" s="439">
        <f t="shared" si="15"/>
        <v>0</v>
      </c>
      <c r="L72" s="439">
        <f t="shared" si="16"/>
        <v>0</v>
      </c>
      <c r="M72" s="439">
        <f t="shared" si="17"/>
        <v>0</v>
      </c>
      <c r="N72" s="439">
        <f t="shared" si="18"/>
        <v>0</v>
      </c>
      <c r="O72" s="243"/>
      <c r="P72" s="338"/>
      <c r="S72"/>
      <c r="T72"/>
    </row>
    <row r="73" spans="1:31">
      <c r="A73" s="636"/>
      <c r="B73" s="689"/>
      <c r="C73" s="642"/>
      <c r="D73" s="690"/>
      <c r="E73" s="691"/>
      <c r="F73" s="692"/>
      <c r="G73" s="692"/>
      <c r="H73" s="440"/>
      <c r="I73" s="441"/>
      <c r="J73" s="441"/>
      <c r="K73" s="439">
        <f t="shared" si="15"/>
        <v>0</v>
      </c>
      <c r="L73" s="439">
        <f t="shared" si="16"/>
        <v>0</v>
      </c>
      <c r="M73" s="439">
        <f t="shared" si="17"/>
        <v>0</v>
      </c>
      <c r="N73" s="439">
        <f t="shared" si="18"/>
        <v>0</v>
      </c>
      <c r="O73" s="243"/>
      <c r="P73" s="333"/>
      <c r="S73"/>
      <c r="T73"/>
    </row>
    <row r="74" spans="1:31" ht="13.5" thickBot="1">
      <c r="A74" s="636"/>
      <c r="B74" s="689"/>
      <c r="C74" s="642"/>
      <c r="D74" s="690"/>
      <c r="E74" s="691"/>
      <c r="F74" s="692"/>
      <c r="G74" s="692"/>
      <c r="H74" s="244"/>
      <c r="I74" s="245"/>
      <c r="J74" s="245"/>
      <c r="K74" s="439">
        <f t="shared" si="15"/>
        <v>0</v>
      </c>
      <c r="L74" s="439">
        <f t="shared" si="16"/>
        <v>0</v>
      </c>
      <c r="M74" s="439">
        <f t="shared" si="17"/>
        <v>0</v>
      </c>
      <c r="N74" s="439">
        <f t="shared" si="18"/>
        <v>0</v>
      </c>
      <c r="O74" s="246"/>
      <c r="P74" s="247"/>
      <c r="S74"/>
      <c r="T74"/>
      <c r="U74" s="216"/>
      <c r="AA74" s="216"/>
      <c r="AB74" s="216"/>
      <c r="AC74" s="216"/>
      <c r="AD74" s="216"/>
      <c r="AE74" s="216"/>
    </row>
    <row r="75" spans="1:31" ht="16.5" thickBot="1">
      <c r="A75" s="637"/>
      <c r="B75" s="640"/>
      <c r="C75" s="643"/>
      <c r="D75" s="646"/>
      <c r="E75" s="649"/>
      <c r="F75" s="652"/>
      <c r="G75" s="652"/>
      <c r="H75" s="693" t="s">
        <v>177</v>
      </c>
      <c r="I75" s="694"/>
      <c r="J75" s="694"/>
      <c r="K75" s="694"/>
      <c r="L75" s="442">
        <f>SUM(L68:L74)</f>
        <v>0</v>
      </c>
      <c r="M75" s="442">
        <f t="shared" ref="M75:N75" si="19">SUM(M68:M74)</f>
        <v>0</v>
      </c>
      <c r="N75" s="442">
        <f t="shared" si="19"/>
        <v>0</v>
      </c>
      <c r="O75" s="334"/>
      <c r="P75" s="251" t="str">
        <f>+IF(L75&gt;=$E$7,"CUMPLE","NO CUMPLE")</f>
        <v>NO CUMPLE</v>
      </c>
      <c r="S75"/>
      <c r="T75"/>
    </row>
    <row r="76" spans="1:31" s="256" customFormat="1" ht="13.5" thickBot="1">
      <c r="A76" s="252"/>
      <c r="B76" s="253"/>
      <c r="C76" s="253"/>
      <c r="D76" s="629"/>
      <c r="E76" s="630"/>
      <c r="F76" s="253"/>
      <c r="G76" s="253"/>
      <c r="H76" s="253"/>
      <c r="I76" s="253"/>
      <c r="J76" s="253"/>
      <c r="K76" s="253"/>
      <c r="L76" s="253"/>
      <c r="M76" s="253"/>
      <c r="N76" s="253"/>
      <c r="O76" s="427"/>
      <c r="P76" s="254"/>
      <c r="Q76" s="255"/>
      <c r="R76" s="255"/>
      <c r="S76"/>
      <c r="T76"/>
    </row>
    <row r="77" spans="1:31">
      <c r="A77" s="258"/>
      <c r="B77" s="259"/>
      <c r="C77" s="260"/>
      <c r="D77" s="260"/>
      <c r="E77" s="261"/>
      <c r="F77" s="262"/>
      <c r="G77" s="262"/>
      <c r="H77" s="263"/>
      <c r="I77" s="264"/>
      <c r="J77" s="264"/>
      <c r="K77" s="264"/>
      <c r="L77" s="264"/>
      <c r="M77" s="264"/>
      <c r="N77" s="264"/>
      <c r="O77" s="265"/>
      <c r="P77" s="266"/>
      <c r="S77"/>
      <c r="T77"/>
    </row>
    <row r="78" spans="1:31" ht="12.75" customHeight="1">
      <c r="A78" s="230" t="s">
        <v>71</v>
      </c>
      <c r="B78" s="231">
        <v>5</v>
      </c>
      <c r="C78" s="631" t="str">
        <f>VLOOKUP(B78,Conformación!$A$5:$N$131,2,FALSE)</f>
        <v>CIVING INGENIEROS CONTRATISTAS S.A.S.</v>
      </c>
      <c r="D78" s="631"/>
      <c r="E78" s="631"/>
      <c r="F78" s="631"/>
      <c r="G78" s="631"/>
      <c r="H78" s="631"/>
      <c r="I78" s="631"/>
      <c r="J78" s="631"/>
      <c r="K78" s="631"/>
      <c r="L78" s="631"/>
      <c r="M78" s="631"/>
      <c r="N78" s="631"/>
      <c r="O78" s="428"/>
      <c r="P78" s="267"/>
      <c r="S78"/>
      <c r="T78"/>
    </row>
    <row r="79" spans="1:31" ht="12.75" customHeight="1">
      <c r="A79" s="230"/>
      <c r="B79" s="230"/>
      <c r="C79" s="632" t="str">
        <f>VLOOKUP(B78,[9]Conformación!$A$5:$N$129,4,FALSE)</f>
        <v xml:space="preserve">( 0% -  0% -  0%- 0%- 0%) </v>
      </c>
      <c r="D79" s="632"/>
      <c r="E79" s="632"/>
      <c r="F79" s="632"/>
      <c r="G79" s="632"/>
      <c r="H79" s="632"/>
      <c r="I79" s="632"/>
      <c r="J79" s="632"/>
      <c r="K79" s="632"/>
      <c r="L79" s="632"/>
      <c r="M79" s="632"/>
      <c r="N79" s="632"/>
      <c r="O79" s="429"/>
      <c r="P79" s="267"/>
      <c r="S79"/>
      <c r="T79"/>
    </row>
    <row r="80" spans="1:31" ht="13.5" thickBot="1">
      <c r="S80"/>
      <c r="T80"/>
    </row>
    <row r="81" spans="1:31" ht="49.5" customHeight="1" thickBot="1">
      <c r="A81" s="235" t="s">
        <v>169</v>
      </c>
      <c r="B81" s="236" t="s">
        <v>170</v>
      </c>
      <c r="C81" s="236" t="s">
        <v>171</v>
      </c>
      <c r="D81" s="633" t="s">
        <v>172</v>
      </c>
      <c r="E81" s="634"/>
      <c r="F81" s="236" t="s">
        <v>173</v>
      </c>
      <c r="G81" s="236" t="s">
        <v>173</v>
      </c>
      <c r="H81" s="236" t="s">
        <v>6</v>
      </c>
      <c r="I81" s="236" t="s">
        <v>265</v>
      </c>
      <c r="J81" s="236" t="s">
        <v>174</v>
      </c>
      <c r="K81" s="236" t="s">
        <v>266</v>
      </c>
      <c r="L81" s="236" t="s">
        <v>267</v>
      </c>
      <c r="M81" s="236" t="s">
        <v>202</v>
      </c>
      <c r="N81" s="236" t="s">
        <v>268</v>
      </c>
      <c r="O81" s="430" t="s">
        <v>176</v>
      </c>
      <c r="P81" s="237" t="s">
        <v>12</v>
      </c>
      <c r="R81" s="268"/>
      <c r="S81"/>
      <c r="T81"/>
    </row>
    <row r="82" spans="1:31">
      <c r="A82" s="635" t="str">
        <f>A$7</f>
        <v>Director general del proyecto</v>
      </c>
      <c r="B82" s="638"/>
      <c r="C82" s="641"/>
      <c r="D82" s="644"/>
      <c r="E82" s="647">
        <f>IF(D82=0,0,IF(D82&lt;D$7,"CUMPLE EL TIEMPO MÍNIMO REQUERIDO DE HABER TERMINADO Y APROBADO ESTUDIOS","NO CUMPLE EL TIEMPO MÍNIMO REQUERIDO DE HABER TERMINADO Y APROBADO ESTUDIOS"))</f>
        <v>0</v>
      </c>
      <c r="F82" s="695"/>
      <c r="G82" s="695"/>
      <c r="H82" s="437"/>
      <c r="I82" s="438"/>
      <c r="J82" s="438"/>
      <c r="K82" s="439">
        <f>DAYS360(I82,J82)</f>
        <v>0</v>
      </c>
      <c r="L82" s="439">
        <f>ROUNDDOWN(K82/360,0)</f>
        <v>0</v>
      </c>
      <c r="M82" s="439">
        <f>ROUNDDOWN((K82-(L82*360))/30,0)</f>
        <v>0</v>
      </c>
      <c r="N82" s="439">
        <f>+K82-(L82*360)-(M82*30)</f>
        <v>0</v>
      </c>
      <c r="O82" s="243"/>
      <c r="P82" s="338"/>
      <c r="S82"/>
      <c r="T82"/>
    </row>
    <row r="83" spans="1:31">
      <c r="A83" s="636"/>
      <c r="B83" s="689"/>
      <c r="C83" s="642"/>
      <c r="D83" s="690"/>
      <c r="E83" s="691"/>
      <c r="F83" s="692"/>
      <c r="G83" s="692"/>
      <c r="H83" s="440"/>
      <c r="I83" s="441"/>
      <c r="J83" s="441"/>
      <c r="K83" s="439">
        <f t="shared" ref="K83:K88" si="20">DAYS360(I83,J83)</f>
        <v>0</v>
      </c>
      <c r="L83" s="439">
        <f t="shared" ref="L83:L88" si="21">ROUNDDOWN(K83/360,0)</f>
        <v>0</v>
      </c>
      <c r="M83" s="439">
        <f t="shared" ref="M83:M88" si="22">ROUNDDOWN((K83-(L83*360))/30,0)</f>
        <v>0</v>
      </c>
      <c r="N83" s="439">
        <f t="shared" ref="N83:N88" si="23">+K83-(L83*360)-(M83*30)</f>
        <v>0</v>
      </c>
      <c r="O83" s="243"/>
      <c r="P83" s="332"/>
      <c r="S83"/>
      <c r="T83"/>
    </row>
    <row r="84" spans="1:31">
      <c r="A84" s="636"/>
      <c r="B84" s="689"/>
      <c r="C84" s="642"/>
      <c r="D84" s="690"/>
      <c r="E84" s="691"/>
      <c r="F84" s="692"/>
      <c r="G84" s="692"/>
      <c r="H84" s="440"/>
      <c r="I84" s="441"/>
      <c r="J84" s="441"/>
      <c r="K84" s="439">
        <f t="shared" si="20"/>
        <v>0</v>
      </c>
      <c r="L84" s="439">
        <f t="shared" si="21"/>
        <v>0</v>
      </c>
      <c r="M84" s="439">
        <f t="shared" si="22"/>
        <v>0</v>
      </c>
      <c r="N84" s="439">
        <f t="shared" si="23"/>
        <v>0</v>
      </c>
      <c r="O84" s="243"/>
      <c r="P84" s="332"/>
      <c r="S84"/>
      <c r="T84"/>
    </row>
    <row r="85" spans="1:31">
      <c r="A85" s="636"/>
      <c r="B85" s="689"/>
      <c r="C85" s="642"/>
      <c r="D85" s="690"/>
      <c r="E85" s="691"/>
      <c r="F85" s="692"/>
      <c r="G85" s="692"/>
      <c r="H85" s="440"/>
      <c r="I85" s="441"/>
      <c r="J85" s="441"/>
      <c r="K85" s="439">
        <f t="shared" si="20"/>
        <v>0</v>
      </c>
      <c r="L85" s="439">
        <f t="shared" si="21"/>
        <v>0</v>
      </c>
      <c r="M85" s="439">
        <f t="shared" si="22"/>
        <v>0</v>
      </c>
      <c r="N85" s="439">
        <f t="shared" si="23"/>
        <v>0</v>
      </c>
      <c r="O85" s="243"/>
      <c r="P85" s="332"/>
      <c r="S85"/>
      <c r="T85"/>
    </row>
    <row r="86" spans="1:31">
      <c r="A86" s="636"/>
      <c r="B86" s="689"/>
      <c r="C86" s="642"/>
      <c r="D86" s="690"/>
      <c r="E86" s="691"/>
      <c r="F86" s="692"/>
      <c r="G86" s="692"/>
      <c r="H86" s="440"/>
      <c r="I86" s="441"/>
      <c r="J86" s="441"/>
      <c r="K86" s="439">
        <f t="shared" si="20"/>
        <v>0</v>
      </c>
      <c r="L86" s="439">
        <f t="shared" si="21"/>
        <v>0</v>
      </c>
      <c r="M86" s="439">
        <f t="shared" si="22"/>
        <v>0</v>
      </c>
      <c r="N86" s="439">
        <f t="shared" si="23"/>
        <v>0</v>
      </c>
      <c r="O86" s="243"/>
      <c r="P86" s="332"/>
      <c r="S86"/>
      <c r="T86"/>
    </row>
    <row r="87" spans="1:31">
      <c r="A87" s="636"/>
      <c r="B87" s="689"/>
      <c r="C87" s="642"/>
      <c r="D87" s="690"/>
      <c r="E87" s="691"/>
      <c r="F87" s="692"/>
      <c r="G87" s="692"/>
      <c r="H87" s="440"/>
      <c r="I87" s="441"/>
      <c r="J87" s="441"/>
      <c r="K87" s="439">
        <f t="shared" si="20"/>
        <v>0</v>
      </c>
      <c r="L87" s="439">
        <f t="shared" si="21"/>
        <v>0</v>
      </c>
      <c r="M87" s="439">
        <f t="shared" si="22"/>
        <v>0</v>
      </c>
      <c r="N87" s="439">
        <f t="shared" si="23"/>
        <v>0</v>
      </c>
      <c r="O87" s="243"/>
      <c r="P87" s="332"/>
      <c r="S87"/>
      <c r="T87"/>
    </row>
    <row r="88" spans="1:31" ht="13.5" thickBot="1">
      <c r="A88" s="636"/>
      <c r="B88" s="689"/>
      <c r="C88" s="642"/>
      <c r="D88" s="690"/>
      <c r="E88" s="691"/>
      <c r="F88" s="692"/>
      <c r="G88" s="692"/>
      <c r="H88" s="244"/>
      <c r="I88" s="245"/>
      <c r="J88" s="245"/>
      <c r="K88" s="439">
        <f t="shared" si="20"/>
        <v>0</v>
      </c>
      <c r="L88" s="439">
        <f t="shared" si="21"/>
        <v>0</v>
      </c>
      <c r="M88" s="439">
        <f t="shared" si="22"/>
        <v>0</v>
      </c>
      <c r="N88" s="439">
        <f t="shared" si="23"/>
        <v>0</v>
      </c>
      <c r="O88" s="246"/>
      <c r="P88" s="247"/>
      <c r="S88"/>
      <c r="T88"/>
      <c r="U88" s="216"/>
      <c r="AA88" s="216"/>
      <c r="AB88" s="216"/>
      <c r="AC88" s="216"/>
      <c r="AD88" s="216"/>
      <c r="AE88" s="216"/>
    </row>
    <row r="89" spans="1:31" ht="16.5" thickBot="1">
      <c r="A89" s="637"/>
      <c r="B89" s="640"/>
      <c r="C89" s="643"/>
      <c r="D89" s="646"/>
      <c r="E89" s="649"/>
      <c r="F89" s="652"/>
      <c r="G89" s="652"/>
      <c r="H89" s="693" t="s">
        <v>177</v>
      </c>
      <c r="I89" s="694"/>
      <c r="J89" s="694"/>
      <c r="K89" s="694"/>
      <c r="L89" s="442">
        <f>SUM(L82:L88)</f>
        <v>0</v>
      </c>
      <c r="M89" s="442">
        <f t="shared" ref="M89:N89" si="24">SUM(M82:M88)</f>
        <v>0</v>
      </c>
      <c r="N89" s="442">
        <f t="shared" si="24"/>
        <v>0</v>
      </c>
      <c r="O89" s="334"/>
      <c r="P89" s="251" t="str">
        <f>+IF(L89&gt;=$E$7,"CUMPLE","NO CUMPLE")</f>
        <v>NO CUMPLE</v>
      </c>
      <c r="S89"/>
      <c r="T89"/>
    </row>
    <row r="90" spans="1:31" s="256" customFormat="1" ht="13.5" thickBot="1">
      <c r="A90" s="252"/>
      <c r="B90" s="253"/>
      <c r="C90" s="253"/>
      <c r="D90" s="629"/>
      <c r="E90" s="630"/>
      <c r="F90" s="253"/>
      <c r="G90" s="253"/>
      <c r="H90" s="253"/>
      <c r="I90" s="253"/>
      <c r="J90" s="253"/>
      <c r="K90" s="253"/>
      <c r="L90" s="253"/>
      <c r="M90" s="253"/>
      <c r="N90" s="253"/>
      <c r="O90" s="427"/>
      <c r="P90" s="254"/>
      <c r="Q90" s="255"/>
      <c r="R90" s="255"/>
      <c r="S90"/>
      <c r="T90"/>
    </row>
    <row r="91" spans="1:31">
      <c r="S91"/>
      <c r="T91"/>
    </row>
  </sheetData>
  <mergeCells count="70">
    <mergeCell ref="F82:F89"/>
    <mergeCell ref="G82:G89"/>
    <mergeCell ref="H89:K89"/>
    <mergeCell ref="D90:E90"/>
    <mergeCell ref="D81:E81"/>
    <mergeCell ref="A82:A89"/>
    <mergeCell ref="B82:B89"/>
    <mergeCell ref="C82:C89"/>
    <mergeCell ref="D82:D89"/>
    <mergeCell ref="E82:E89"/>
    <mergeCell ref="C79:N79"/>
    <mergeCell ref="D67:E67"/>
    <mergeCell ref="A68:A75"/>
    <mergeCell ref="B68:B75"/>
    <mergeCell ref="C68:C75"/>
    <mergeCell ref="D68:D75"/>
    <mergeCell ref="E68:E75"/>
    <mergeCell ref="F68:F75"/>
    <mergeCell ref="G68:G75"/>
    <mergeCell ref="H75:K75"/>
    <mergeCell ref="D76:E76"/>
    <mergeCell ref="C78:N78"/>
    <mergeCell ref="C65:N65"/>
    <mergeCell ref="D53:E53"/>
    <mergeCell ref="A54:A61"/>
    <mergeCell ref="B54:B61"/>
    <mergeCell ref="C54:C61"/>
    <mergeCell ref="D54:D61"/>
    <mergeCell ref="E54:E61"/>
    <mergeCell ref="F54:F61"/>
    <mergeCell ref="G54:G61"/>
    <mergeCell ref="H61:K61"/>
    <mergeCell ref="D62:E62"/>
    <mergeCell ref="C64:N64"/>
    <mergeCell ref="C51:N51"/>
    <mergeCell ref="H33:K33"/>
    <mergeCell ref="D34:E34"/>
    <mergeCell ref="C36:N36"/>
    <mergeCell ref="C37:N37"/>
    <mergeCell ref="D39:E39"/>
    <mergeCell ref="F40:F47"/>
    <mergeCell ref="G40:G47"/>
    <mergeCell ref="H47:K47"/>
    <mergeCell ref="D48:E48"/>
    <mergeCell ref="C50:N50"/>
    <mergeCell ref="A40:A47"/>
    <mergeCell ref="B40:B47"/>
    <mergeCell ref="C40:C47"/>
    <mergeCell ref="D40:D47"/>
    <mergeCell ref="E40:E47"/>
    <mergeCell ref="C21:N21"/>
    <mergeCell ref="C22:N23"/>
    <mergeCell ref="D25:E25"/>
    <mergeCell ref="A26:A33"/>
    <mergeCell ref="B26:B33"/>
    <mergeCell ref="C26:C33"/>
    <mergeCell ref="D26:D33"/>
    <mergeCell ref="E26:E33"/>
    <mergeCell ref="F26:F33"/>
    <mergeCell ref="G26:G33"/>
    <mergeCell ref="A1:P2"/>
    <mergeCell ref="A4:P4"/>
    <mergeCell ref="C6:D6"/>
    <mergeCell ref="F6:H6"/>
    <mergeCell ref="A7:A8"/>
    <mergeCell ref="B7:B8"/>
    <mergeCell ref="C7:C8"/>
    <mergeCell ref="D7:D8"/>
    <mergeCell ref="E7:E8"/>
    <mergeCell ref="F7:H8"/>
  </mergeCells>
  <conditionalFormatting sqref="I12:I19 P21:P24 Q25:Q33 O12:P19">
    <cfRule type="containsText" dxfId="348" priority="14" operator="containsText" text="TIEMPO">
      <formula>NOT(ISERROR(SEARCH("TIEMPO",I12)))</formula>
    </cfRule>
    <cfRule type="cellIs" dxfId="347" priority="15" operator="equal">
      <formula>30</formula>
    </cfRule>
  </conditionalFormatting>
  <conditionalFormatting sqref="E26:E33 E40:E41 E46:E47 E43">
    <cfRule type="containsText" dxfId="346" priority="13" stopIfTrue="1" operator="containsText" text="NO CUMPLE">
      <formula>NOT(ISERROR(SEARCH("NO CUMPLE",E26)))</formula>
    </cfRule>
  </conditionalFormatting>
  <conditionalFormatting sqref="E68:E75">
    <cfRule type="containsText" dxfId="345" priority="12" stopIfTrue="1" operator="containsText" text="NO CUMPLE">
      <formula>NOT(ISERROR(SEARCH("NO CUMPLE",E68)))</formula>
    </cfRule>
  </conditionalFormatting>
  <conditionalFormatting sqref="E82:E89">
    <cfRule type="containsText" dxfId="344" priority="11" stopIfTrue="1" operator="containsText" text="NO CUMPLE">
      <formula>NOT(ISERROR(SEARCH("NO CUMPLE",E82)))</formula>
    </cfRule>
  </conditionalFormatting>
  <conditionalFormatting sqref="E54:E55 E59:E61">
    <cfRule type="containsText" dxfId="343" priority="10" stopIfTrue="1" operator="containsText" text="NO CUMPLE">
      <formula>NOT(ISERROR(SEARCH("NO CUMPLE",E54)))</formula>
    </cfRule>
  </conditionalFormatting>
  <conditionalFormatting sqref="J12:L19">
    <cfRule type="containsText" dxfId="342" priority="8" operator="containsText" text="TIEMPO">
      <formula>NOT(ISERROR(SEARCH("TIEMPO",J12)))</formula>
    </cfRule>
    <cfRule type="cellIs" dxfId="341" priority="9" operator="equal">
      <formula>30</formula>
    </cfRule>
  </conditionalFormatting>
  <conditionalFormatting sqref="N12:N19">
    <cfRule type="containsText" dxfId="340" priority="6" operator="containsText" text="TIEMPO">
      <formula>NOT(ISERROR(SEARCH("TIEMPO",N12)))</formula>
    </cfRule>
    <cfRule type="cellIs" dxfId="339" priority="7" operator="equal">
      <formula>30</formula>
    </cfRule>
  </conditionalFormatting>
  <conditionalFormatting sqref="M12:M19">
    <cfRule type="containsText" dxfId="338" priority="4" operator="containsText" text="TIEMPO">
      <formula>NOT(ISERROR(SEARCH("TIEMPO",M12)))</formula>
    </cfRule>
    <cfRule type="cellIs" dxfId="337" priority="5" operator="equal">
      <formula>30</formula>
    </cfRule>
  </conditionalFormatting>
  <conditionalFormatting sqref="E44:E45">
    <cfRule type="containsText" dxfId="336" priority="3" stopIfTrue="1" operator="containsText" text="NO CUMPLE">
      <formula>NOT(ISERROR(SEARCH("NO CUMPLE",E44)))</formula>
    </cfRule>
  </conditionalFormatting>
  <conditionalFormatting sqref="E42">
    <cfRule type="containsText" dxfId="335" priority="2" stopIfTrue="1" operator="containsText" text="NO CUMPLE">
      <formula>NOT(ISERROR(SEARCH("NO CUMPLE",E42)))</formula>
    </cfRule>
  </conditionalFormatting>
  <conditionalFormatting sqref="E56:E58">
    <cfRule type="containsText" dxfId="334" priority="1" stopIfTrue="1" operator="containsText" text="NO CUMPLE">
      <formula>NOT(ISERROR(SEARCH("NO CUMPLE",E56)))</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theme="9" tint="-0.249977111117893"/>
    <pageSetUpPr fitToPage="1"/>
  </sheetPr>
  <dimension ref="A1:W142"/>
  <sheetViews>
    <sheetView zoomScale="70" zoomScaleNormal="70" workbookViewId="0">
      <selection activeCell="A4" sqref="A4:M4"/>
    </sheetView>
  </sheetViews>
  <sheetFormatPr baseColWidth="10" defaultColWidth="11" defaultRowHeight="12.75"/>
  <cols>
    <col min="1" max="1" width="24" style="209" customWidth="1"/>
    <col min="2" max="2" width="22.140625" style="209" customWidth="1"/>
    <col min="3" max="4" width="17" style="209" customWidth="1"/>
    <col min="5" max="5" width="25" style="209" customWidth="1"/>
    <col min="6" max="6" width="17.42578125" style="209" customWidth="1"/>
    <col min="7" max="7" width="20.28515625" style="209" customWidth="1"/>
    <col min="8" max="8" width="51.42578125" style="209" customWidth="1"/>
    <col min="9" max="9" width="18.42578125" style="209" customWidth="1"/>
    <col min="10" max="10" width="28.85546875" style="209" customWidth="1"/>
    <col min="11" max="11" width="18.7109375" style="209" customWidth="1"/>
    <col min="12" max="12" width="19.140625" style="209" customWidth="1"/>
    <col min="13" max="13" width="23.140625" style="209" customWidth="1"/>
    <col min="14" max="17" width="11.42578125" style="209" customWidth="1"/>
    <col min="18" max="250" width="11" style="209"/>
    <col min="251" max="251" width="24" style="209" customWidth="1"/>
    <col min="252" max="252" width="22.140625" style="209" customWidth="1"/>
    <col min="253" max="254" width="17" style="209" customWidth="1"/>
    <col min="255" max="255" width="25" style="209" customWidth="1"/>
    <col min="256" max="256" width="17.42578125" style="209" customWidth="1"/>
    <col min="257" max="257" width="51.42578125" style="209" customWidth="1"/>
    <col min="258" max="258" width="18.42578125" style="209" customWidth="1"/>
    <col min="259" max="259" width="28.85546875" style="209" customWidth="1"/>
    <col min="260" max="262" width="25.140625" style="209" customWidth="1"/>
    <col min="263" max="263" width="30.85546875" style="209" customWidth="1"/>
    <col min="264" max="264" width="6" style="209" customWidth="1"/>
    <col min="265" max="265" width="11" style="209" customWidth="1"/>
    <col min="266" max="266" width="5.85546875" style="209" customWidth="1"/>
    <col min="267" max="267" width="14.7109375" style="209" customWidth="1"/>
    <col min="268" max="268" width="11" style="209" customWidth="1"/>
    <col min="269" max="273" width="11.42578125" style="209" customWidth="1"/>
    <col min="274" max="506" width="11" style="209"/>
    <col min="507" max="507" width="24" style="209" customWidth="1"/>
    <col min="508" max="508" width="22.140625" style="209" customWidth="1"/>
    <col min="509" max="510" width="17" style="209" customWidth="1"/>
    <col min="511" max="511" width="25" style="209" customWidth="1"/>
    <col min="512" max="512" width="17.42578125" style="209" customWidth="1"/>
    <col min="513" max="513" width="51.42578125" style="209" customWidth="1"/>
    <col min="514" max="514" width="18.42578125" style="209" customWidth="1"/>
    <col min="515" max="515" width="28.85546875" style="209" customWidth="1"/>
    <col min="516" max="518" width="25.140625" style="209" customWidth="1"/>
    <col min="519" max="519" width="30.85546875" style="209" customWidth="1"/>
    <col min="520" max="520" width="6" style="209" customWidth="1"/>
    <col min="521" max="521" width="11" style="209" customWidth="1"/>
    <col min="522" max="522" width="5.85546875" style="209" customWidth="1"/>
    <col min="523" max="523" width="14.7109375" style="209" customWidth="1"/>
    <col min="524" max="524" width="11" style="209" customWidth="1"/>
    <col min="525" max="529" width="11.42578125" style="209" customWidth="1"/>
    <col min="530" max="762" width="11" style="209"/>
    <col min="763" max="763" width="24" style="209" customWidth="1"/>
    <col min="764" max="764" width="22.140625" style="209" customWidth="1"/>
    <col min="765" max="766" width="17" style="209" customWidth="1"/>
    <col min="767" max="767" width="25" style="209" customWidth="1"/>
    <col min="768" max="768" width="17.42578125" style="209" customWidth="1"/>
    <col min="769" max="769" width="51.42578125" style="209" customWidth="1"/>
    <col min="770" max="770" width="18.42578125" style="209" customWidth="1"/>
    <col min="771" max="771" width="28.85546875" style="209" customWidth="1"/>
    <col min="772" max="774" width="25.140625" style="209" customWidth="1"/>
    <col min="775" max="775" width="30.85546875" style="209" customWidth="1"/>
    <col min="776" max="776" width="6" style="209" customWidth="1"/>
    <col min="777" max="777" width="11" style="209" customWidth="1"/>
    <col min="778" max="778" width="5.85546875" style="209" customWidth="1"/>
    <col min="779" max="779" width="14.7109375" style="209" customWidth="1"/>
    <col min="780" max="780" width="11" style="209" customWidth="1"/>
    <col min="781" max="785" width="11.42578125" style="209" customWidth="1"/>
    <col min="786" max="1018" width="11" style="209"/>
    <col min="1019" max="1019" width="24" style="209" customWidth="1"/>
    <col min="1020" max="1020" width="22.140625" style="209" customWidth="1"/>
    <col min="1021" max="1022" width="17" style="209" customWidth="1"/>
    <col min="1023" max="1023" width="25" style="209" customWidth="1"/>
    <col min="1024" max="1024" width="17.42578125" style="209" customWidth="1"/>
    <col min="1025" max="1025" width="51.42578125" style="209" customWidth="1"/>
    <col min="1026" max="1026" width="18.42578125" style="209" customWidth="1"/>
    <col min="1027" max="1027" width="28.85546875" style="209" customWidth="1"/>
    <col min="1028" max="1030" width="25.140625" style="209" customWidth="1"/>
    <col min="1031" max="1031" width="30.85546875" style="209" customWidth="1"/>
    <col min="1032" max="1032" width="6" style="209" customWidth="1"/>
    <col min="1033" max="1033" width="11" style="209" customWidth="1"/>
    <col min="1034" max="1034" width="5.85546875" style="209" customWidth="1"/>
    <col min="1035" max="1035" width="14.7109375" style="209" customWidth="1"/>
    <col min="1036" max="1036" width="11" style="209" customWidth="1"/>
    <col min="1037" max="1041" width="11.42578125" style="209" customWidth="1"/>
    <col min="1042" max="1274" width="11" style="209"/>
    <col min="1275" max="1275" width="24" style="209" customWidth="1"/>
    <col min="1276" max="1276" width="22.140625" style="209" customWidth="1"/>
    <col min="1277" max="1278" width="17" style="209" customWidth="1"/>
    <col min="1279" max="1279" width="25" style="209" customWidth="1"/>
    <col min="1280" max="1280" width="17.42578125" style="209" customWidth="1"/>
    <col min="1281" max="1281" width="51.42578125" style="209" customWidth="1"/>
    <col min="1282" max="1282" width="18.42578125" style="209" customWidth="1"/>
    <col min="1283" max="1283" width="28.85546875" style="209" customWidth="1"/>
    <col min="1284" max="1286" width="25.140625" style="209" customWidth="1"/>
    <col min="1287" max="1287" width="30.85546875" style="209" customWidth="1"/>
    <col min="1288" max="1288" width="6" style="209" customWidth="1"/>
    <col min="1289" max="1289" width="11" style="209" customWidth="1"/>
    <col min="1290" max="1290" width="5.85546875" style="209" customWidth="1"/>
    <col min="1291" max="1291" width="14.7109375" style="209" customWidth="1"/>
    <col min="1292" max="1292" width="11" style="209" customWidth="1"/>
    <col min="1293" max="1297" width="11.42578125" style="209" customWidth="1"/>
    <col min="1298" max="1530" width="11" style="209"/>
    <col min="1531" max="1531" width="24" style="209" customWidth="1"/>
    <col min="1532" max="1532" width="22.140625" style="209" customWidth="1"/>
    <col min="1533" max="1534" width="17" style="209" customWidth="1"/>
    <col min="1535" max="1535" width="25" style="209" customWidth="1"/>
    <col min="1536" max="1536" width="17.42578125" style="209" customWidth="1"/>
    <col min="1537" max="1537" width="51.42578125" style="209" customWidth="1"/>
    <col min="1538" max="1538" width="18.42578125" style="209" customWidth="1"/>
    <col min="1539" max="1539" width="28.85546875" style="209" customWidth="1"/>
    <col min="1540" max="1542" width="25.140625" style="209" customWidth="1"/>
    <col min="1543" max="1543" width="30.85546875" style="209" customWidth="1"/>
    <col min="1544" max="1544" width="6" style="209" customWidth="1"/>
    <col min="1545" max="1545" width="11" style="209" customWidth="1"/>
    <col min="1546" max="1546" width="5.85546875" style="209" customWidth="1"/>
    <col min="1547" max="1547" width="14.7109375" style="209" customWidth="1"/>
    <col min="1548" max="1548" width="11" style="209" customWidth="1"/>
    <col min="1549" max="1553" width="11.42578125" style="209" customWidth="1"/>
    <col min="1554" max="1786" width="11" style="209"/>
    <col min="1787" max="1787" width="24" style="209" customWidth="1"/>
    <col min="1788" max="1788" width="22.140625" style="209" customWidth="1"/>
    <col min="1789" max="1790" width="17" style="209" customWidth="1"/>
    <col min="1791" max="1791" width="25" style="209" customWidth="1"/>
    <col min="1792" max="1792" width="17.42578125" style="209" customWidth="1"/>
    <col min="1793" max="1793" width="51.42578125" style="209" customWidth="1"/>
    <col min="1794" max="1794" width="18.42578125" style="209" customWidth="1"/>
    <col min="1795" max="1795" width="28.85546875" style="209" customWidth="1"/>
    <col min="1796" max="1798" width="25.140625" style="209" customWidth="1"/>
    <col min="1799" max="1799" width="30.85546875" style="209" customWidth="1"/>
    <col min="1800" max="1800" width="6" style="209" customWidth="1"/>
    <col min="1801" max="1801" width="11" style="209" customWidth="1"/>
    <col min="1802" max="1802" width="5.85546875" style="209" customWidth="1"/>
    <col min="1803" max="1803" width="14.7109375" style="209" customWidth="1"/>
    <col min="1804" max="1804" width="11" style="209" customWidth="1"/>
    <col min="1805" max="1809" width="11.42578125" style="209" customWidth="1"/>
    <col min="1810" max="2042" width="11" style="209"/>
    <col min="2043" max="2043" width="24" style="209" customWidth="1"/>
    <col min="2044" max="2044" width="22.140625" style="209" customWidth="1"/>
    <col min="2045" max="2046" width="17" style="209" customWidth="1"/>
    <col min="2047" max="2047" width="25" style="209" customWidth="1"/>
    <col min="2048" max="2048" width="17.42578125" style="209" customWidth="1"/>
    <col min="2049" max="2049" width="51.42578125" style="209" customWidth="1"/>
    <col min="2050" max="2050" width="18.42578125" style="209" customWidth="1"/>
    <col min="2051" max="2051" width="28.85546875" style="209" customWidth="1"/>
    <col min="2052" max="2054" width="25.140625" style="209" customWidth="1"/>
    <col min="2055" max="2055" width="30.85546875" style="209" customWidth="1"/>
    <col min="2056" max="2056" width="6" style="209" customWidth="1"/>
    <col min="2057" max="2057" width="11" style="209" customWidth="1"/>
    <col min="2058" max="2058" width="5.85546875" style="209" customWidth="1"/>
    <col min="2059" max="2059" width="14.7109375" style="209" customWidth="1"/>
    <col min="2060" max="2060" width="11" style="209" customWidth="1"/>
    <col min="2061" max="2065" width="11.42578125" style="209" customWidth="1"/>
    <col min="2066" max="2298" width="11" style="209"/>
    <col min="2299" max="2299" width="24" style="209" customWidth="1"/>
    <col min="2300" max="2300" width="22.140625" style="209" customWidth="1"/>
    <col min="2301" max="2302" width="17" style="209" customWidth="1"/>
    <col min="2303" max="2303" width="25" style="209" customWidth="1"/>
    <col min="2304" max="2304" width="17.42578125" style="209" customWidth="1"/>
    <col min="2305" max="2305" width="51.42578125" style="209" customWidth="1"/>
    <col min="2306" max="2306" width="18.42578125" style="209" customWidth="1"/>
    <col min="2307" max="2307" width="28.85546875" style="209" customWidth="1"/>
    <col min="2308" max="2310" width="25.140625" style="209" customWidth="1"/>
    <col min="2311" max="2311" width="30.85546875" style="209" customWidth="1"/>
    <col min="2312" max="2312" width="6" style="209" customWidth="1"/>
    <col min="2313" max="2313" width="11" style="209" customWidth="1"/>
    <col min="2314" max="2314" width="5.85546875" style="209" customWidth="1"/>
    <col min="2315" max="2315" width="14.7109375" style="209" customWidth="1"/>
    <col min="2316" max="2316" width="11" style="209" customWidth="1"/>
    <col min="2317" max="2321" width="11.42578125" style="209" customWidth="1"/>
    <col min="2322" max="2554" width="11" style="209"/>
    <col min="2555" max="2555" width="24" style="209" customWidth="1"/>
    <col min="2556" max="2556" width="22.140625" style="209" customWidth="1"/>
    <col min="2557" max="2558" width="17" style="209" customWidth="1"/>
    <col min="2559" max="2559" width="25" style="209" customWidth="1"/>
    <col min="2560" max="2560" width="17.42578125" style="209" customWidth="1"/>
    <col min="2561" max="2561" width="51.42578125" style="209" customWidth="1"/>
    <col min="2562" max="2562" width="18.42578125" style="209" customWidth="1"/>
    <col min="2563" max="2563" width="28.85546875" style="209" customWidth="1"/>
    <col min="2564" max="2566" width="25.140625" style="209" customWidth="1"/>
    <col min="2567" max="2567" width="30.85546875" style="209" customWidth="1"/>
    <col min="2568" max="2568" width="6" style="209" customWidth="1"/>
    <col min="2569" max="2569" width="11" style="209" customWidth="1"/>
    <col min="2570" max="2570" width="5.85546875" style="209" customWidth="1"/>
    <col min="2571" max="2571" width="14.7109375" style="209" customWidth="1"/>
    <col min="2572" max="2572" width="11" style="209" customWidth="1"/>
    <col min="2573" max="2577" width="11.42578125" style="209" customWidth="1"/>
    <col min="2578" max="2810" width="11" style="209"/>
    <col min="2811" max="2811" width="24" style="209" customWidth="1"/>
    <col min="2812" max="2812" width="22.140625" style="209" customWidth="1"/>
    <col min="2813" max="2814" width="17" style="209" customWidth="1"/>
    <col min="2815" max="2815" width="25" style="209" customWidth="1"/>
    <col min="2816" max="2816" width="17.42578125" style="209" customWidth="1"/>
    <col min="2817" max="2817" width="51.42578125" style="209" customWidth="1"/>
    <col min="2818" max="2818" width="18.42578125" style="209" customWidth="1"/>
    <col min="2819" max="2819" width="28.85546875" style="209" customWidth="1"/>
    <col min="2820" max="2822" width="25.140625" style="209" customWidth="1"/>
    <col min="2823" max="2823" width="30.85546875" style="209" customWidth="1"/>
    <col min="2824" max="2824" width="6" style="209" customWidth="1"/>
    <col min="2825" max="2825" width="11" style="209" customWidth="1"/>
    <col min="2826" max="2826" width="5.85546875" style="209" customWidth="1"/>
    <col min="2827" max="2827" width="14.7109375" style="209" customWidth="1"/>
    <col min="2828" max="2828" width="11" style="209" customWidth="1"/>
    <col min="2829" max="2833" width="11.42578125" style="209" customWidth="1"/>
    <col min="2834" max="3066" width="11" style="209"/>
    <col min="3067" max="3067" width="24" style="209" customWidth="1"/>
    <col min="3068" max="3068" width="22.140625" style="209" customWidth="1"/>
    <col min="3069" max="3070" width="17" style="209" customWidth="1"/>
    <col min="3071" max="3071" width="25" style="209" customWidth="1"/>
    <col min="3072" max="3072" width="17.42578125" style="209" customWidth="1"/>
    <col min="3073" max="3073" width="51.42578125" style="209" customWidth="1"/>
    <col min="3074" max="3074" width="18.42578125" style="209" customWidth="1"/>
    <col min="3075" max="3075" width="28.85546875" style="209" customWidth="1"/>
    <col min="3076" max="3078" width="25.140625" style="209" customWidth="1"/>
    <col min="3079" max="3079" width="30.85546875" style="209" customWidth="1"/>
    <col min="3080" max="3080" width="6" style="209" customWidth="1"/>
    <col min="3081" max="3081" width="11" style="209" customWidth="1"/>
    <col min="3082" max="3082" width="5.85546875" style="209" customWidth="1"/>
    <col min="3083" max="3083" width="14.7109375" style="209" customWidth="1"/>
    <col min="3084" max="3084" width="11" style="209" customWidth="1"/>
    <col min="3085" max="3089" width="11.42578125" style="209" customWidth="1"/>
    <col min="3090" max="3322" width="11" style="209"/>
    <col min="3323" max="3323" width="24" style="209" customWidth="1"/>
    <col min="3324" max="3324" width="22.140625" style="209" customWidth="1"/>
    <col min="3325" max="3326" width="17" style="209" customWidth="1"/>
    <col min="3327" max="3327" width="25" style="209" customWidth="1"/>
    <col min="3328" max="3328" width="17.42578125" style="209" customWidth="1"/>
    <col min="3329" max="3329" width="51.42578125" style="209" customWidth="1"/>
    <col min="3330" max="3330" width="18.42578125" style="209" customWidth="1"/>
    <col min="3331" max="3331" width="28.85546875" style="209" customWidth="1"/>
    <col min="3332" max="3334" width="25.140625" style="209" customWidth="1"/>
    <col min="3335" max="3335" width="30.85546875" style="209" customWidth="1"/>
    <col min="3336" max="3336" width="6" style="209" customWidth="1"/>
    <col min="3337" max="3337" width="11" style="209" customWidth="1"/>
    <col min="3338" max="3338" width="5.85546875" style="209" customWidth="1"/>
    <col min="3339" max="3339" width="14.7109375" style="209" customWidth="1"/>
    <col min="3340" max="3340" width="11" style="209" customWidth="1"/>
    <col min="3341" max="3345" width="11.42578125" style="209" customWidth="1"/>
    <col min="3346" max="3578" width="11" style="209"/>
    <col min="3579" max="3579" width="24" style="209" customWidth="1"/>
    <col min="3580" max="3580" width="22.140625" style="209" customWidth="1"/>
    <col min="3581" max="3582" width="17" style="209" customWidth="1"/>
    <col min="3583" max="3583" width="25" style="209" customWidth="1"/>
    <col min="3584" max="3584" width="17.42578125" style="209" customWidth="1"/>
    <col min="3585" max="3585" width="51.42578125" style="209" customWidth="1"/>
    <col min="3586" max="3586" width="18.42578125" style="209" customWidth="1"/>
    <col min="3587" max="3587" width="28.85546875" style="209" customWidth="1"/>
    <col min="3588" max="3590" width="25.140625" style="209" customWidth="1"/>
    <col min="3591" max="3591" width="30.85546875" style="209" customWidth="1"/>
    <col min="3592" max="3592" width="6" style="209" customWidth="1"/>
    <col min="3593" max="3593" width="11" style="209" customWidth="1"/>
    <col min="3594" max="3594" width="5.85546875" style="209" customWidth="1"/>
    <col min="3595" max="3595" width="14.7109375" style="209" customWidth="1"/>
    <col min="3596" max="3596" width="11" style="209" customWidth="1"/>
    <col min="3597" max="3601" width="11.42578125" style="209" customWidth="1"/>
    <col min="3602" max="3834" width="11" style="209"/>
    <col min="3835" max="3835" width="24" style="209" customWidth="1"/>
    <col min="3836" max="3836" width="22.140625" style="209" customWidth="1"/>
    <col min="3837" max="3838" width="17" style="209" customWidth="1"/>
    <col min="3839" max="3839" width="25" style="209" customWidth="1"/>
    <col min="3840" max="3840" width="17.42578125" style="209" customWidth="1"/>
    <col min="3841" max="3841" width="51.42578125" style="209" customWidth="1"/>
    <col min="3842" max="3842" width="18.42578125" style="209" customWidth="1"/>
    <col min="3843" max="3843" width="28.85546875" style="209" customWidth="1"/>
    <col min="3844" max="3846" width="25.140625" style="209" customWidth="1"/>
    <col min="3847" max="3847" width="30.85546875" style="209" customWidth="1"/>
    <col min="3848" max="3848" width="6" style="209" customWidth="1"/>
    <col min="3849" max="3849" width="11" style="209" customWidth="1"/>
    <col min="3850" max="3850" width="5.85546875" style="209" customWidth="1"/>
    <col min="3851" max="3851" width="14.7109375" style="209" customWidth="1"/>
    <col min="3852" max="3852" width="11" style="209" customWidth="1"/>
    <col min="3853" max="3857" width="11.42578125" style="209" customWidth="1"/>
    <col min="3858" max="4090" width="11" style="209"/>
    <col min="4091" max="4091" width="24" style="209" customWidth="1"/>
    <col min="4092" max="4092" width="22.140625" style="209" customWidth="1"/>
    <col min="4093" max="4094" width="17" style="209" customWidth="1"/>
    <col min="4095" max="4095" width="25" style="209" customWidth="1"/>
    <col min="4096" max="4096" width="17.42578125" style="209" customWidth="1"/>
    <col min="4097" max="4097" width="51.42578125" style="209" customWidth="1"/>
    <col min="4098" max="4098" width="18.42578125" style="209" customWidth="1"/>
    <col min="4099" max="4099" width="28.85546875" style="209" customWidth="1"/>
    <col min="4100" max="4102" width="25.140625" style="209" customWidth="1"/>
    <col min="4103" max="4103" width="30.85546875" style="209" customWidth="1"/>
    <col min="4104" max="4104" width="6" style="209" customWidth="1"/>
    <col min="4105" max="4105" width="11" style="209" customWidth="1"/>
    <col min="4106" max="4106" width="5.85546875" style="209" customWidth="1"/>
    <col min="4107" max="4107" width="14.7109375" style="209" customWidth="1"/>
    <col min="4108" max="4108" width="11" style="209" customWidth="1"/>
    <col min="4109" max="4113" width="11.42578125" style="209" customWidth="1"/>
    <col min="4114" max="4346" width="11" style="209"/>
    <col min="4347" max="4347" width="24" style="209" customWidth="1"/>
    <col min="4348" max="4348" width="22.140625" style="209" customWidth="1"/>
    <col min="4349" max="4350" width="17" style="209" customWidth="1"/>
    <col min="4351" max="4351" width="25" style="209" customWidth="1"/>
    <col min="4352" max="4352" width="17.42578125" style="209" customWidth="1"/>
    <col min="4353" max="4353" width="51.42578125" style="209" customWidth="1"/>
    <col min="4354" max="4354" width="18.42578125" style="209" customWidth="1"/>
    <col min="4355" max="4355" width="28.85546875" style="209" customWidth="1"/>
    <col min="4356" max="4358" width="25.140625" style="209" customWidth="1"/>
    <col min="4359" max="4359" width="30.85546875" style="209" customWidth="1"/>
    <col min="4360" max="4360" width="6" style="209" customWidth="1"/>
    <col min="4361" max="4361" width="11" style="209" customWidth="1"/>
    <col min="4362" max="4362" width="5.85546875" style="209" customWidth="1"/>
    <col min="4363" max="4363" width="14.7109375" style="209" customWidth="1"/>
    <col min="4364" max="4364" width="11" style="209" customWidth="1"/>
    <col min="4365" max="4369" width="11.42578125" style="209" customWidth="1"/>
    <col min="4370" max="4602" width="11" style="209"/>
    <col min="4603" max="4603" width="24" style="209" customWidth="1"/>
    <col min="4604" max="4604" width="22.140625" style="209" customWidth="1"/>
    <col min="4605" max="4606" width="17" style="209" customWidth="1"/>
    <col min="4607" max="4607" width="25" style="209" customWidth="1"/>
    <col min="4608" max="4608" width="17.42578125" style="209" customWidth="1"/>
    <col min="4609" max="4609" width="51.42578125" style="209" customWidth="1"/>
    <col min="4610" max="4610" width="18.42578125" style="209" customWidth="1"/>
    <col min="4611" max="4611" width="28.85546875" style="209" customWidth="1"/>
    <col min="4612" max="4614" width="25.140625" style="209" customWidth="1"/>
    <col min="4615" max="4615" width="30.85546875" style="209" customWidth="1"/>
    <col min="4616" max="4616" width="6" style="209" customWidth="1"/>
    <col min="4617" max="4617" width="11" style="209" customWidth="1"/>
    <col min="4618" max="4618" width="5.85546875" style="209" customWidth="1"/>
    <col min="4619" max="4619" width="14.7109375" style="209" customWidth="1"/>
    <col min="4620" max="4620" width="11" style="209" customWidth="1"/>
    <col min="4621" max="4625" width="11.42578125" style="209" customWidth="1"/>
    <col min="4626" max="4858" width="11" style="209"/>
    <col min="4859" max="4859" width="24" style="209" customWidth="1"/>
    <col min="4860" max="4860" width="22.140625" style="209" customWidth="1"/>
    <col min="4861" max="4862" width="17" style="209" customWidth="1"/>
    <col min="4863" max="4863" width="25" style="209" customWidth="1"/>
    <col min="4864" max="4864" width="17.42578125" style="209" customWidth="1"/>
    <col min="4865" max="4865" width="51.42578125" style="209" customWidth="1"/>
    <col min="4866" max="4866" width="18.42578125" style="209" customWidth="1"/>
    <col min="4867" max="4867" width="28.85546875" style="209" customWidth="1"/>
    <col min="4868" max="4870" width="25.140625" style="209" customWidth="1"/>
    <col min="4871" max="4871" width="30.85546875" style="209" customWidth="1"/>
    <col min="4872" max="4872" width="6" style="209" customWidth="1"/>
    <col min="4873" max="4873" width="11" style="209" customWidth="1"/>
    <col min="4874" max="4874" width="5.85546875" style="209" customWidth="1"/>
    <col min="4875" max="4875" width="14.7109375" style="209" customWidth="1"/>
    <col min="4876" max="4876" width="11" style="209" customWidth="1"/>
    <col min="4877" max="4881" width="11.42578125" style="209" customWidth="1"/>
    <col min="4882" max="5114" width="11" style="209"/>
    <col min="5115" max="5115" width="24" style="209" customWidth="1"/>
    <col min="5116" max="5116" width="22.140625" style="209" customWidth="1"/>
    <col min="5117" max="5118" width="17" style="209" customWidth="1"/>
    <col min="5119" max="5119" width="25" style="209" customWidth="1"/>
    <col min="5120" max="5120" width="17.42578125" style="209" customWidth="1"/>
    <col min="5121" max="5121" width="51.42578125" style="209" customWidth="1"/>
    <col min="5122" max="5122" width="18.42578125" style="209" customWidth="1"/>
    <col min="5123" max="5123" width="28.85546875" style="209" customWidth="1"/>
    <col min="5124" max="5126" width="25.140625" style="209" customWidth="1"/>
    <col min="5127" max="5127" width="30.85546875" style="209" customWidth="1"/>
    <col min="5128" max="5128" width="6" style="209" customWidth="1"/>
    <col min="5129" max="5129" width="11" style="209" customWidth="1"/>
    <col min="5130" max="5130" width="5.85546875" style="209" customWidth="1"/>
    <col min="5131" max="5131" width="14.7109375" style="209" customWidth="1"/>
    <col min="5132" max="5132" width="11" style="209" customWidth="1"/>
    <col min="5133" max="5137" width="11.42578125" style="209" customWidth="1"/>
    <col min="5138" max="5370" width="11" style="209"/>
    <col min="5371" max="5371" width="24" style="209" customWidth="1"/>
    <col min="5372" max="5372" width="22.140625" style="209" customWidth="1"/>
    <col min="5373" max="5374" width="17" style="209" customWidth="1"/>
    <col min="5375" max="5375" width="25" style="209" customWidth="1"/>
    <col min="5376" max="5376" width="17.42578125" style="209" customWidth="1"/>
    <col min="5377" max="5377" width="51.42578125" style="209" customWidth="1"/>
    <col min="5378" max="5378" width="18.42578125" style="209" customWidth="1"/>
    <col min="5379" max="5379" width="28.85546875" style="209" customWidth="1"/>
    <col min="5380" max="5382" width="25.140625" style="209" customWidth="1"/>
    <col min="5383" max="5383" width="30.85546875" style="209" customWidth="1"/>
    <col min="5384" max="5384" width="6" style="209" customWidth="1"/>
    <col min="5385" max="5385" width="11" style="209" customWidth="1"/>
    <col min="5386" max="5386" width="5.85546875" style="209" customWidth="1"/>
    <col min="5387" max="5387" width="14.7109375" style="209" customWidth="1"/>
    <col min="5388" max="5388" width="11" style="209" customWidth="1"/>
    <col min="5389" max="5393" width="11.42578125" style="209" customWidth="1"/>
    <col min="5394" max="5626" width="11" style="209"/>
    <col min="5627" max="5627" width="24" style="209" customWidth="1"/>
    <col min="5628" max="5628" width="22.140625" style="209" customWidth="1"/>
    <col min="5629" max="5630" width="17" style="209" customWidth="1"/>
    <col min="5631" max="5631" width="25" style="209" customWidth="1"/>
    <col min="5632" max="5632" width="17.42578125" style="209" customWidth="1"/>
    <col min="5633" max="5633" width="51.42578125" style="209" customWidth="1"/>
    <col min="5634" max="5634" width="18.42578125" style="209" customWidth="1"/>
    <col min="5635" max="5635" width="28.85546875" style="209" customWidth="1"/>
    <col min="5636" max="5638" width="25.140625" style="209" customWidth="1"/>
    <col min="5639" max="5639" width="30.85546875" style="209" customWidth="1"/>
    <col min="5640" max="5640" width="6" style="209" customWidth="1"/>
    <col min="5641" max="5641" width="11" style="209" customWidth="1"/>
    <col min="5642" max="5642" width="5.85546875" style="209" customWidth="1"/>
    <col min="5643" max="5643" width="14.7109375" style="209" customWidth="1"/>
    <col min="5644" max="5644" width="11" style="209" customWidth="1"/>
    <col min="5645" max="5649" width="11.42578125" style="209" customWidth="1"/>
    <col min="5650" max="5882" width="11" style="209"/>
    <col min="5883" max="5883" width="24" style="209" customWidth="1"/>
    <col min="5884" max="5884" width="22.140625" style="209" customWidth="1"/>
    <col min="5885" max="5886" width="17" style="209" customWidth="1"/>
    <col min="5887" max="5887" width="25" style="209" customWidth="1"/>
    <col min="5888" max="5888" width="17.42578125" style="209" customWidth="1"/>
    <col min="5889" max="5889" width="51.42578125" style="209" customWidth="1"/>
    <col min="5890" max="5890" width="18.42578125" style="209" customWidth="1"/>
    <col min="5891" max="5891" width="28.85546875" style="209" customWidth="1"/>
    <col min="5892" max="5894" width="25.140625" style="209" customWidth="1"/>
    <col min="5895" max="5895" width="30.85546875" style="209" customWidth="1"/>
    <col min="5896" max="5896" width="6" style="209" customWidth="1"/>
    <col min="5897" max="5897" width="11" style="209" customWidth="1"/>
    <col min="5898" max="5898" width="5.85546875" style="209" customWidth="1"/>
    <col min="5899" max="5899" width="14.7109375" style="209" customWidth="1"/>
    <col min="5900" max="5900" width="11" style="209" customWidth="1"/>
    <col min="5901" max="5905" width="11.42578125" style="209" customWidth="1"/>
    <col min="5906" max="6138" width="11" style="209"/>
    <col min="6139" max="6139" width="24" style="209" customWidth="1"/>
    <col min="6140" max="6140" width="22.140625" style="209" customWidth="1"/>
    <col min="6141" max="6142" width="17" style="209" customWidth="1"/>
    <col min="6143" max="6143" width="25" style="209" customWidth="1"/>
    <col min="6144" max="6144" width="17.42578125" style="209" customWidth="1"/>
    <col min="6145" max="6145" width="51.42578125" style="209" customWidth="1"/>
    <col min="6146" max="6146" width="18.42578125" style="209" customWidth="1"/>
    <col min="6147" max="6147" width="28.85546875" style="209" customWidth="1"/>
    <col min="6148" max="6150" width="25.140625" style="209" customWidth="1"/>
    <col min="6151" max="6151" width="30.85546875" style="209" customWidth="1"/>
    <col min="6152" max="6152" width="6" style="209" customWidth="1"/>
    <col min="6153" max="6153" width="11" style="209" customWidth="1"/>
    <col min="6154" max="6154" width="5.85546875" style="209" customWidth="1"/>
    <col min="6155" max="6155" width="14.7109375" style="209" customWidth="1"/>
    <col min="6156" max="6156" width="11" style="209" customWidth="1"/>
    <col min="6157" max="6161" width="11.42578125" style="209" customWidth="1"/>
    <col min="6162" max="6394" width="11" style="209"/>
    <col min="6395" max="6395" width="24" style="209" customWidth="1"/>
    <col min="6396" max="6396" width="22.140625" style="209" customWidth="1"/>
    <col min="6397" max="6398" width="17" style="209" customWidth="1"/>
    <col min="6399" max="6399" width="25" style="209" customWidth="1"/>
    <col min="6400" max="6400" width="17.42578125" style="209" customWidth="1"/>
    <col min="6401" max="6401" width="51.42578125" style="209" customWidth="1"/>
    <col min="6402" max="6402" width="18.42578125" style="209" customWidth="1"/>
    <col min="6403" max="6403" width="28.85546875" style="209" customWidth="1"/>
    <col min="6404" max="6406" width="25.140625" style="209" customWidth="1"/>
    <col min="6407" max="6407" width="30.85546875" style="209" customWidth="1"/>
    <col min="6408" max="6408" width="6" style="209" customWidth="1"/>
    <col min="6409" max="6409" width="11" style="209" customWidth="1"/>
    <col min="6410" max="6410" width="5.85546875" style="209" customWidth="1"/>
    <col min="6411" max="6411" width="14.7109375" style="209" customWidth="1"/>
    <col min="6412" max="6412" width="11" style="209" customWidth="1"/>
    <col min="6413" max="6417" width="11.42578125" style="209" customWidth="1"/>
    <col min="6418" max="6650" width="11" style="209"/>
    <col min="6651" max="6651" width="24" style="209" customWidth="1"/>
    <col min="6652" max="6652" width="22.140625" style="209" customWidth="1"/>
    <col min="6653" max="6654" width="17" style="209" customWidth="1"/>
    <col min="6655" max="6655" width="25" style="209" customWidth="1"/>
    <col min="6656" max="6656" width="17.42578125" style="209" customWidth="1"/>
    <col min="6657" max="6657" width="51.42578125" style="209" customWidth="1"/>
    <col min="6658" max="6658" width="18.42578125" style="209" customWidth="1"/>
    <col min="6659" max="6659" width="28.85546875" style="209" customWidth="1"/>
    <col min="6660" max="6662" width="25.140625" style="209" customWidth="1"/>
    <col min="6663" max="6663" width="30.85546875" style="209" customWidth="1"/>
    <col min="6664" max="6664" width="6" style="209" customWidth="1"/>
    <col min="6665" max="6665" width="11" style="209" customWidth="1"/>
    <col min="6666" max="6666" width="5.85546875" style="209" customWidth="1"/>
    <col min="6667" max="6667" width="14.7109375" style="209" customWidth="1"/>
    <col min="6668" max="6668" width="11" style="209" customWidth="1"/>
    <col min="6669" max="6673" width="11.42578125" style="209" customWidth="1"/>
    <col min="6674" max="6906" width="11" style="209"/>
    <col min="6907" max="6907" width="24" style="209" customWidth="1"/>
    <col min="6908" max="6908" width="22.140625" style="209" customWidth="1"/>
    <col min="6909" max="6910" width="17" style="209" customWidth="1"/>
    <col min="6911" max="6911" width="25" style="209" customWidth="1"/>
    <col min="6912" max="6912" width="17.42578125" style="209" customWidth="1"/>
    <col min="6913" max="6913" width="51.42578125" style="209" customWidth="1"/>
    <col min="6914" max="6914" width="18.42578125" style="209" customWidth="1"/>
    <col min="6915" max="6915" width="28.85546875" style="209" customWidth="1"/>
    <col min="6916" max="6918" width="25.140625" style="209" customWidth="1"/>
    <col min="6919" max="6919" width="30.85546875" style="209" customWidth="1"/>
    <col min="6920" max="6920" width="6" style="209" customWidth="1"/>
    <col min="6921" max="6921" width="11" style="209" customWidth="1"/>
    <col min="6922" max="6922" width="5.85546875" style="209" customWidth="1"/>
    <col min="6923" max="6923" width="14.7109375" style="209" customWidth="1"/>
    <col min="6924" max="6924" width="11" style="209" customWidth="1"/>
    <col min="6925" max="6929" width="11.42578125" style="209" customWidth="1"/>
    <col min="6930" max="7162" width="11" style="209"/>
    <col min="7163" max="7163" width="24" style="209" customWidth="1"/>
    <col min="7164" max="7164" width="22.140625" style="209" customWidth="1"/>
    <col min="7165" max="7166" width="17" style="209" customWidth="1"/>
    <col min="7167" max="7167" width="25" style="209" customWidth="1"/>
    <col min="7168" max="7168" width="17.42578125" style="209" customWidth="1"/>
    <col min="7169" max="7169" width="51.42578125" style="209" customWidth="1"/>
    <col min="7170" max="7170" width="18.42578125" style="209" customWidth="1"/>
    <col min="7171" max="7171" width="28.85546875" style="209" customWidth="1"/>
    <col min="7172" max="7174" width="25.140625" style="209" customWidth="1"/>
    <col min="7175" max="7175" width="30.85546875" style="209" customWidth="1"/>
    <col min="7176" max="7176" width="6" style="209" customWidth="1"/>
    <col min="7177" max="7177" width="11" style="209" customWidth="1"/>
    <col min="7178" max="7178" width="5.85546875" style="209" customWidth="1"/>
    <col min="7179" max="7179" width="14.7109375" style="209" customWidth="1"/>
    <col min="7180" max="7180" width="11" style="209" customWidth="1"/>
    <col min="7181" max="7185" width="11.42578125" style="209" customWidth="1"/>
    <col min="7186" max="7418" width="11" style="209"/>
    <col min="7419" max="7419" width="24" style="209" customWidth="1"/>
    <col min="7420" max="7420" width="22.140625" style="209" customWidth="1"/>
    <col min="7421" max="7422" width="17" style="209" customWidth="1"/>
    <col min="7423" max="7423" width="25" style="209" customWidth="1"/>
    <col min="7424" max="7424" width="17.42578125" style="209" customWidth="1"/>
    <col min="7425" max="7425" width="51.42578125" style="209" customWidth="1"/>
    <col min="7426" max="7426" width="18.42578125" style="209" customWidth="1"/>
    <col min="7427" max="7427" width="28.85546875" style="209" customWidth="1"/>
    <col min="7428" max="7430" width="25.140625" style="209" customWidth="1"/>
    <col min="7431" max="7431" width="30.85546875" style="209" customWidth="1"/>
    <col min="7432" max="7432" width="6" style="209" customWidth="1"/>
    <col min="7433" max="7433" width="11" style="209" customWidth="1"/>
    <col min="7434" max="7434" width="5.85546875" style="209" customWidth="1"/>
    <col min="7435" max="7435" width="14.7109375" style="209" customWidth="1"/>
    <col min="7436" max="7436" width="11" style="209" customWidth="1"/>
    <col min="7437" max="7441" width="11.42578125" style="209" customWidth="1"/>
    <col min="7442" max="7674" width="11" style="209"/>
    <col min="7675" max="7675" width="24" style="209" customWidth="1"/>
    <col min="7676" max="7676" width="22.140625" style="209" customWidth="1"/>
    <col min="7677" max="7678" width="17" style="209" customWidth="1"/>
    <col min="7679" max="7679" width="25" style="209" customWidth="1"/>
    <col min="7680" max="7680" width="17.42578125" style="209" customWidth="1"/>
    <col min="7681" max="7681" width="51.42578125" style="209" customWidth="1"/>
    <col min="7682" max="7682" width="18.42578125" style="209" customWidth="1"/>
    <col min="7683" max="7683" width="28.85546875" style="209" customWidth="1"/>
    <col min="7684" max="7686" width="25.140625" style="209" customWidth="1"/>
    <col min="7687" max="7687" width="30.85546875" style="209" customWidth="1"/>
    <col min="7688" max="7688" width="6" style="209" customWidth="1"/>
    <col min="7689" max="7689" width="11" style="209" customWidth="1"/>
    <col min="7690" max="7690" width="5.85546875" style="209" customWidth="1"/>
    <col min="7691" max="7691" width="14.7109375" style="209" customWidth="1"/>
    <col min="7692" max="7692" width="11" style="209" customWidth="1"/>
    <col min="7693" max="7697" width="11.42578125" style="209" customWidth="1"/>
    <col min="7698" max="7930" width="11" style="209"/>
    <col min="7931" max="7931" width="24" style="209" customWidth="1"/>
    <col min="7932" max="7932" width="22.140625" style="209" customWidth="1"/>
    <col min="7933" max="7934" width="17" style="209" customWidth="1"/>
    <col min="7935" max="7935" width="25" style="209" customWidth="1"/>
    <col min="7936" max="7936" width="17.42578125" style="209" customWidth="1"/>
    <col min="7937" max="7937" width="51.42578125" style="209" customWidth="1"/>
    <col min="7938" max="7938" width="18.42578125" style="209" customWidth="1"/>
    <col min="7939" max="7939" width="28.85546875" style="209" customWidth="1"/>
    <col min="7940" max="7942" width="25.140625" style="209" customWidth="1"/>
    <col min="7943" max="7943" width="30.85546875" style="209" customWidth="1"/>
    <col min="7944" max="7944" width="6" style="209" customWidth="1"/>
    <col min="7945" max="7945" width="11" style="209" customWidth="1"/>
    <col min="7946" max="7946" width="5.85546875" style="209" customWidth="1"/>
    <col min="7947" max="7947" width="14.7109375" style="209" customWidth="1"/>
    <col min="7948" max="7948" width="11" style="209" customWidth="1"/>
    <col min="7949" max="7953" width="11.42578125" style="209" customWidth="1"/>
    <col min="7954" max="8186" width="11" style="209"/>
    <col min="8187" max="8187" width="24" style="209" customWidth="1"/>
    <col min="8188" max="8188" width="22.140625" style="209" customWidth="1"/>
    <col min="8189" max="8190" width="17" style="209" customWidth="1"/>
    <col min="8191" max="8191" width="25" style="209" customWidth="1"/>
    <col min="8192" max="8192" width="17.42578125" style="209" customWidth="1"/>
    <col min="8193" max="8193" width="51.42578125" style="209" customWidth="1"/>
    <col min="8194" max="8194" width="18.42578125" style="209" customWidth="1"/>
    <col min="8195" max="8195" width="28.85546875" style="209" customWidth="1"/>
    <col min="8196" max="8198" width="25.140625" style="209" customWidth="1"/>
    <col min="8199" max="8199" width="30.85546875" style="209" customWidth="1"/>
    <col min="8200" max="8200" width="6" style="209" customWidth="1"/>
    <col min="8201" max="8201" width="11" style="209" customWidth="1"/>
    <col min="8202" max="8202" width="5.85546875" style="209" customWidth="1"/>
    <col min="8203" max="8203" width="14.7109375" style="209" customWidth="1"/>
    <col min="8204" max="8204" width="11" style="209" customWidth="1"/>
    <col min="8205" max="8209" width="11.42578125" style="209" customWidth="1"/>
    <col min="8210" max="8442" width="11" style="209"/>
    <col min="8443" max="8443" width="24" style="209" customWidth="1"/>
    <col min="8444" max="8444" width="22.140625" style="209" customWidth="1"/>
    <col min="8445" max="8446" width="17" style="209" customWidth="1"/>
    <col min="8447" max="8447" width="25" style="209" customWidth="1"/>
    <col min="8448" max="8448" width="17.42578125" style="209" customWidth="1"/>
    <col min="8449" max="8449" width="51.42578125" style="209" customWidth="1"/>
    <col min="8450" max="8450" width="18.42578125" style="209" customWidth="1"/>
    <col min="8451" max="8451" width="28.85546875" style="209" customWidth="1"/>
    <col min="8452" max="8454" width="25.140625" style="209" customWidth="1"/>
    <col min="8455" max="8455" width="30.85546875" style="209" customWidth="1"/>
    <col min="8456" max="8456" width="6" style="209" customWidth="1"/>
    <col min="8457" max="8457" width="11" style="209" customWidth="1"/>
    <col min="8458" max="8458" width="5.85546875" style="209" customWidth="1"/>
    <col min="8459" max="8459" width="14.7109375" style="209" customWidth="1"/>
    <col min="8460" max="8460" width="11" style="209" customWidth="1"/>
    <col min="8461" max="8465" width="11.42578125" style="209" customWidth="1"/>
    <col min="8466" max="8698" width="11" style="209"/>
    <col min="8699" max="8699" width="24" style="209" customWidth="1"/>
    <col min="8700" max="8700" width="22.140625" style="209" customWidth="1"/>
    <col min="8701" max="8702" width="17" style="209" customWidth="1"/>
    <col min="8703" max="8703" width="25" style="209" customWidth="1"/>
    <col min="8704" max="8704" width="17.42578125" style="209" customWidth="1"/>
    <col min="8705" max="8705" width="51.42578125" style="209" customWidth="1"/>
    <col min="8706" max="8706" width="18.42578125" style="209" customWidth="1"/>
    <col min="8707" max="8707" width="28.85546875" style="209" customWidth="1"/>
    <col min="8708" max="8710" width="25.140625" style="209" customWidth="1"/>
    <col min="8711" max="8711" width="30.85546875" style="209" customWidth="1"/>
    <col min="8712" max="8712" width="6" style="209" customWidth="1"/>
    <col min="8713" max="8713" width="11" style="209" customWidth="1"/>
    <col min="8714" max="8714" width="5.85546875" style="209" customWidth="1"/>
    <col min="8715" max="8715" width="14.7109375" style="209" customWidth="1"/>
    <col min="8716" max="8716" width="11" style="209" customWidth="1"/>
    <col min="8717" max="8721" width="11.42578125" style="209" customWidth="1"/>
    <col min="8722" max="8954" width="11" style="209"/>
    <col min="8955" max="8955" width="24" style="209" customWidth="1"/>
    <col min="8956" max="8956" width="22.140625" style="209" customWidth="1"/>
    <col min="8957" max="8958" width="17" style="209" customWidth="1"/>
    <col min="8959" max="8959" width="25" style="209" customWidth="1"/>
    <col min="8960" max="8960" width="17.42578125" style="209" customWidth="1"/>
    <col min="8961" max="8961" width="51.42578125" style="209" customWidth="1"/>
    <col min="8962" max="8962" width="18.42578125" style="209" customWidth="1"/>
    <col min="8963" max="8963" width="28.85546875" style="209" customWidth="1"/>
    <col min="8964" max="8966" width="25.140625" style="209" customWidth="1"/>
    <col min="8967" max="8967" width="30.85546875" style="209" customWidth="1"/>
    <col min="8968" max="8968" width="6" style="209" customWidth="1"/>
    <col min="8969" max="8969" width="11" style="209" customWidth="1"/>
    <col min="8970" max="8970" width="5.85546875" style="209" customWidth="1"/>
    <col min="8971" max="8971" width="14.7109375" style="209" customWidth="1"/>
    <col min="8972" max="8972" width="11" style="209" customWidth="1"/>
    <col min="8973" max="8977" width="11.42578125" style="209" customWidth="1"/>
    <col min="8978" max="9210" width="11" style="209"/>
    <col min="9211" max="9211" width="24" style="209" customWidth="1"/>
    <col min="9212" max="9212" width="22.140625" style="209" customWidth="1"/>
    <col min="9213" max="9214" width="17" style="209" customWidth="1"/>
    <col min="9215" max="9215" width="25" style="209" customWidth="1"/>
    <col min="9216" max="9216" width="17.42578125" style="209" customWidth="1"/>
    <col min="9217" max="9217" width="51.42578125" style="209" customWidth="1"/>
    <col min="9218" max="9218" width="18.42578125" style="209" customWidth="1"/>
    <col min="9219" max="9219" width="28.85546875" style="209" customWidth="1"/>
    <col min="9220" max="9222" width="25.140625" style="209" customWidth="1"/>
    <col min="9223" max="9223" width="30.85546875" style="209" customWidth="1"/>
    <col min="9224" max="9224" width="6" style="209" customWidth="1"/>
    <col min="9225" max="9225" width="11" style="209" customWidth="1"/>
    <col min="9226" max="9226" width="5.85546875" style="209" customWidth="1"/>
    <col min="9227" max="9227" width="14.7109375" style="209" customWidth="1"/>
    <col min="9228" max="9228" width="11" style="209" customWidth="1"/>
    <col min="9229" max="9233" width="11.42578125" style="209" customWidth="1"/>
    <col min="9234" max="9466" width="11" style="209"/>
    <col min="9467" max="9467" width="24" style="209" customWidth="1"/>
    <col min="9468" max="9468" width="22.140625" style="209" customWidth="1"/>
    <col min="9469" max="9470" width="17" style="209" customWidth="1"/>
    <col min="9471" max="9471" width="25" style="209" customWidth="1"/>
    <col min="9472" max="9472" width="17.42578125" style="209" customWidth="1"/>
    <col min="9473" max="9473" width="51.42578125" style="209" customWidth="1"/>
    <col min="9474" max="9474" width="18.42578125" style="209" customWidth="1"/>
    <col min="9475" max="9475" width="28.85546875" style="209" customWidth="1"/>
    <col min="9476" max="9478" width="25.140625" style="209" customWidth="1"/>
    <col min="9479" max="9479" width="30.85546875" style="209" customWidth="1"/>
    <col min="9480" max="9480" width="6" style="209" customWidth="1"/>
    <col min="9481" max="9481" width="11" style="209" customWidth="1"/>
    <col min="9482" max="9482" width="5.85546875" style="209" customWidth="1"/>
    <col min="9483" max="9483" width="14.7109375" style="209" customWidth="1"/>
    <col min="9484" max="9484" width="11" style="209" customWidth="1"/>
    <col min="9485" max="9489" width="11.42578125" style="209" customWidth="1"/>
    <col min="9490" max="9722" width="11" style="209"/>
    <col min="9723" max="9723" width="24" style="209" customWidth="1"/>
    <col min="9724" max="9724" width="22.140625" style="209" customWidth="1"/>
    <col min="9725" max="9726" width="17" style="209" customWidth="1"/>
    <col min="9727" max="9727" width="25" style="209" customWidth="1"/>
    <col min="9728" max="9728" width="17.42578125" style="209" customWidth="1"/>
    <col min="9729" max="9729" width="51.42578125" style="209" customWidth="1"/>
    <col min="9730" max="9730" width="18.42578125" style="209" customWidth="1"/>
    <col min="9731" max="9731" width="28.85546875" style="209" customWidth="1"/>
    <col min="9732" max="9734" width="25.140625" style="209" customWidth="1"/>
    <col min="9735" max="9735" width="30.85546875" style="209" customWidth="1"/>
    <col min="9736" max="9736" width="6" style="209" customWidth="1"/>
    <col min="9737" max="9737" width="11" style="209" customWidth="1"/>
    <col min="9738" max="9738" width="5.85546875" style="209" customWidth="1"/>
    <col min="9739" max="9739" width="14.7109375" style="209" customWidth="1"/>
    <col min="9740" max="9740" width="11" style="209" customWidth="1"/>
    <col min="9741" max="9745" width="11.42578125" style="209" customWidth="1"/>
    <col min="9746" max="9978" width="11" style="209"/>
    <col min="9979" max="9979" width="24" style="209" customWidth="1"/>
    <col min="9980" max="9980" width="22.140625" style="209" customWidth="1"/>
    <col min="9981" max="9982" width="17" style="209" customWidth="1"/>
    <col min="9983" max="9983" width="25" style="209" customWidth="1"/>
    <col min="9984" max="9984" width="17.42578125" style="209" customWidth="1"/>
    <col min="9985" max="9985" width="51.42578125" style="209" customWidth="1"/>
    <col min="9986" max="9986" width="18.42578125" style="209" customWidth="1"/>
    <col min="9987" max="9987" width="28.85546875" style="209" customWidth="1"/>
    <col min="9988" max="9990" width="25.140625" style="209" customWidth="1"/>
    <col min="9991" max="9991" width="30.85546875" style="209" customWidth="1"/>
    <col min="9992" max="9992" width="6" style="209" customWidth="1"/>
    <col min="9993" max="9993" width="11" style="209" customWidth="1"/>
    <col min="9994" max="9994" width="5.85546875" style="209" customWidth="1"/>
    <col min="9995" max="9995" width="14.7109375" style="209" customWidth="1"/>
    <col min="9996" max="9996" width="11" style="209" customWidth="1"/>
    <col min="9997" max="10001" width="11.42578125" style="209" customWidth="1"/>
    <col min="10002" max="10234" width="11" style="209"/>
    <col min="10235" max="10235" width="24" style="209" customWidth="1"/>
    <col min="10236" max="10236" width="22.140625" style="209" customWidth="1"/>
    <col min="10237" max="10238" width="17" style="209" customWidth="1"/>
    <col min="10239" max="10239" width="25" style="209" customWidth="1"/>
    <col min="10240" max="10240" width="17.42578125" style="209" customWidth="1"/>
    <col min="10241" max="10241" width="51.42578125" style="209" customWidth="1"/>
    <col min="10242" max="10242" width="18.42578125" style="209" customWidth="1"/>
    <col min="10243" max="10243" width="28.85546875" style="209" customWidth="1"/>
    <col min="10244" max="10246" width="25.140625" style="209" customWidth="1"/>
    <col min="10247" max="10247" width="30.85546875" style="209" customWidth="1"/>
    <col min="10248" max="10248" width="6" style="209" customWidth="1"/>
    <col min="10249" max="10249" width="11" style="209" customWidth="1"/>
    <col min="10250" max="10250" width="5.85546875" style="209" customWidth="1"/>
    <col min="10251" max="10251" width="14.7109375" style="209" customWidth="1"/>
    <col min="10252" max="10252" width="11" style="209" customWidth="1"/>
    <col min="10253" max="10257" width="11.42578125" style="209" customWidth="1"/>
    <col min="10258" max="10490" width="11" style="209"/>
    <col min="10491" max="10491" width="24" style="209" customWidth="1"/>
    <col min="10492" max="10492" width="22.140625" style="209" customWidth="1"/>
    <col min="10493" max="10494" width="17" style="209" customWidth="1"/>
    <col min="10495" max="10495" width="25" style="209" customWidth="1"/>
    <col min="10496" max="10496" width="17.42578125" style="209" customWidth="1"/>
    <col min="10497" max="10497" width="51.42578125" style="209" customWidth="1"/>
    <col min="10498" max="10498" width="18.42578125" style="209" customWidth="1"/>
    <col min="10499" max="10499" width="28.85546875" style="209" customWidth="1"/>
    <col min="10500" max="10502" width="25.140625" style="209" customWidth="1"/>
    <col min="10503" max="10503" width="30.85546875" style="209" customWidth="1"/>
    <col min="10504" max="10504" width="6" style="209" customWidth="1"/>
    <col min="10505" max="10505" width="11" style="209" customWidth="1"/>
    <col min="10506" max="10506" width="5.85546875" style="209" customWidth="1"/>
    <col min="10507" max="10507" width="14.7109375" style="209" customWidth="1"/>
    <col min="10508" max="10508" width="11" style="209" customWidth="1"/>
    <col min="10509" max="10513" width="11.42578125" style="209" customWidth="1"/>
    <col min="10514" max="10746" width="11" style="209"/>
    <col min="10747" max="10747" width="24" style="209" customWidth="1"/>
    <col min="10748" max="10748" width="22.140625" style="209" customWidth="1"/>
    <col min="10749" max="10750" width="17" style="209" customWidth="1"/>
    <col min="10751" max="10751" width="25" style="209" customWidth="1"/>
    <col min="10752" max="10752" width="17.42578125" style="209" customWidth="1"/>
    <col min="10753" max="10753" width="51.42578125" style="209" customWidth="1"/>
    <col min="10754" max="10754" width="18.42578125" style="209" customWidth="1"/>
    <col min="10755" max="10755" width="28.85546875" style="209" customWidth="1"/>
    <col min="10756" max="10758" width="25.140625" style="209" customWidth="1"/>
    <col min="10759" max="10759" width="30.85546875" style="209" customWidth="1"/>
    <col min="10760" max="10760" width="6" style="209" customWidth="1"/>
    <col min="10761" max="10761" width="11" style="209" customWidth="1"/>
    <col min="10762" max="10762" width="5.85546875" style="209" customWidth="1"/>
    <col min="10763" max="10763" width="14.7109375" style="209" customWidth="1"/>
    <col min="10764" max="10764" width="11" style="209" customWidth="1"/>
    <col min="10765" max="10769" width="11.42578125" style="209" customWidth="1"/>
    <col min="10770" max="11002" width="11" style="209"/>
    <col min="11003" max="11003" width="24" style="209" customWidth="1"/>
    <col min="11004" max="11004" width="22.140625" style="209" customWidth="1"/>
    <col min="11005" max="11006" width="17" style="209" customWidth="1"/>
    <col min="11007" max="11007" width="25" style="209" customWidth="1"/>
    <col min="11008" max="11008" width="17.42578125" style="209" customWidth="1"/>
    <col min="11009" max="11009" width="51.42578125" style="209" customWidth="1"/>
    <col min="11010" max="11010" width="18.42578125" style="209" customWidth="1"/>
    <col min="11011" max="11011" width="28.85546875" style="209" customWidth="1"/>
    <col min="11012" max="11014" width="25.140625" style="209" customWidth="1"/>
    <col min="11015" max="11015" width="30.85546875" style="209" customWidth="1"/>
    <col min="11016" max="11016" width="6" style="209" customWidth="1"/>
    <col min="11017" max="11017" width="11" style="209" customWidth="1"/>
    <col min="11018" max="11018" width="5.85546875" style="209" customWidth="1"/>
    <col min="11019" max="11019" width="14.7109375" style="209" customWidth="1"/>
    <col min="11020" max="11020" width="11" style="209" customWidth="1"/>
    <col min="11021" max="11025" width="11.42578125" style="209" customWidth="1"/>
    <col min="11026" max="11258" width="11" style="209"/>
    <col min="11259" max="11259" width="24" style="209" customWidth="1"/>
    <col min="11260" max="11260" width="22.140625" style="209" customWidth="1"/>
    <col min="11261" max="11262" width="17" style="209" customWidth="1"/>
    <col min="11263" max="11263" width="25" style="209" customWidth="1"/>
    <col min="11264" max="11264" width="17.42578125" style="209" customWidth="1"/>
    <col min="11265" max="11265" width="51.42578125" style="209" customWidth="1"/>
    <col min="11266" max="11266" width="18.42578125" style="209" customWidth="1"/>
    <col min="11267" max="11267" width="28.85546875" style="209" customWidth="1"/>
    <col min="11268" max="11270" width="25.140625" style="209" customWidth="1"/>
    <col min="11271" max="11271" width="30.85546875" style="209" customWidth="1"/>
    <col min="11272" max="11272" width="6" style="209" customWidth="1"/>
    <col min="11273" max="11273" width="11" style="209" customWidth="1"/>
    <col min="11274" max="11274" width="5.85546875" style="209" customWidth="1"/>
    <col min="11275" max="11275" width="14.7109375" style="209" customWidth="1"/>
    <col min="11276" max="11276" width="11" style="209" customWidth="1"/>
    <col min="11277" max="11281" width="11.42578125" style="209" customWidth="1"/>
    <col min="11282" max="11514" width="11" style="209"/>
    <col min="11515" max="11515" width="24" style="209" customWidth="1"/>
    <col min="11516" max="11516" width="22.140625" style="209" customWidth="1"/>
    <col min="11517" max="11518" width="17" style="209" customWidth="1"/>
    <col min="11519" max="11519" width="25" style="209" customWidth="1"/>
    <col min="11520" max="11520" width="17.42578125" style="209" customWidth="1"/>
    <col min="11521" max="11521" width="51.42578125" style="209" customWidth="1"/>
    <col min="11522" max="11522" width="18.42578125" style="209" customWidth="1"/>
    <col min="11523" max="11523" width="28.85546875" style="209" customWidth="1"/>
    <col min="11524" max="11526" width="25.140625" style="209" customWidth="1"/>
    <col min="11527" max="11527" width="30.85546875" style="209" customWidth="1"/>
    <col min="11528" max="11528" width="6" style="209" customWidth="1"/>
    <col min="11529" max="11529" width="11" style="209" customWidth="1"/>
    <col min="11530" max="11530" width="5.85546875" style="209" customWidth="1"/>
    <col min="11531" max="11531" width="14.7109375" style="209" customWidth="1"/>
    <col min="11532" max="11532" width="11" style="209" customWidth="1"/>
    <col min="11533" max="11537" width="11.42578125" style="209" customWidth="1"/>
    <col min="11538" max="11770" width="11" style="209"/>
    <col min="11771" max="11771" width="24" style="209" customWidth="1"/>
    <col min="11772" max="11772" width="22.140625" style="209" customWidth="1"/>
    <col min="11773" max="11774" width="17" style="209" customWidth="1"/>
    <col min="11775" max="11775" width="25" style="209" customWidth="1"/>
    <col min="11776" max="11776" width="17.42578125" style="209" customWidth="1"/>
    <col min="11777" max="11777" width="51.42578125" style="209" customWidth="1"/>
    <col min="11778" max="11778" width="18.42578125" style="209" customWidth="1"/>
    <col min="11779" max="11779" width="28.85546875" style="209" customWidth="1"/>
    <col min="11780" max="11782" width="25.140625" style="209" customWidth="1"/>
    <col min="11783" max="11783" width="30.85546875" style="209" customWidth="1"/>
    <col min="11784" max="11784" width="6" style="209" customWidth="1"/>
    <col min="11785" max="11785" width="11" style="209" customWidth="1"/>
    <col min="11786" max="11786" width="5.85546875" style="209" customWidth="1"/>
    <col min="11787" max="11787" width="14.7109375" style="209" customWidth="1"/>
    <col min="11788" max="11788" width="11" style="209" customWidth="1"/>
    <col min="11789" max="11793" width="11.42578125" style="209" customWidth="1"/>
    <col min="11794" max="12026" width="11" style="209"/>
    <col min="12027" max="12027" width="24" style="209" customWidth="1"/>
    <col min="12028" max="12028" width="22.140625" style="209" customWidth="1"/>
    <col min="12029" max="12030" width="17" style="209" customWidth="1"/>
    <col min="12031" max="12031" width="25" style="209" customWidth="1"/>
    <col min="12032" max="12032" width="17.42578125" style="209" customWidth="1"/>
    <col min="12033" max="12033" width="51.42578125" style="209" customWidth="1"/>
    <col min="12034" max="12034" width="18.42578125" style="209" customWidth="1"/>
    <col min="12035" max="12035" width="28.85546875" style="209" customWidth="1"/>
    <col min="12036" max="12038" width="25.140625" style="209" customWidth="1"/>
    <col min="12039" max="12039" width="30.85546875" style="209" customWidth="1"/>
    <col min="12040" max="12040" width="6" style="209" customWidth="1"/>
    <col min="12041" max="12041" width="11" style="209" customWidth="1"/>
    <col min="12042" max="12042" width="5.85546875" style="209" customWidth="1"/>
    <col min="12043" max="12043" width="14.7109375" style="209" customWidth="1"/>
    <col min="12044" max="12044" width="11" style="209" customWidth="1"/>
    <col min="12045" max="12049" width="11.42578125" style="209" customWidth="1"/>
    <col min="12050" max="12282" width="11" style="209"/>
    <col min="12283" max="12283" width="24" style="209" customWidth="1"/>
    <col min="12284" max="12284" width="22.140625" style="209" customWidth="1"/>
    <col min="12285" max="12286" width="17" style="209" customWidth="1"/>
    <col min="12287" max="12287" width="25" style="209" customWidth="1"/>
    <col min="12288" max="12288" width="17.42578125" style="209" customWidth="1"/>
    <col min="12289" max="12289" width="51.42578125" style="209" customWidth="1"/>
    <col min="12290" max="12290" width="18.42578125" style="209" customWidth="1"/>
    <col min="12291" max="12291" width="28.85546875" style="209" customWidth="1"/>
    <col min="12292" max="12294" width="25.140625" style="209" customWidth="1"/>
    <col min="12295" max="12295" width="30.85546875" style="209" customWidth="1"/>
    <col min="12296" max="12296" width="6" style="209" customWidth="1"/>
    <col min="12297" max="12297" width="11" style="209" customWidth="1"/>
    <col min="12298" max="12298" width="5.85546875" style="209" customWidth="1"/>
    <col min="12299" max="12299" width="14.7109375" style="209" customWidth="1"/>
    <col min="12300" max="12300" width="11" style="209" customWidth="1"/>
    <col min="12301" max="12305" width="11.42578125" style="209" customWidth="1"/>
    <col min="12306" max="12538" width="11" style="209"/>
    <col min="12539" max="12539" width="24" style="209" customWidth="1"/>
    <col min="12540" max="12540" width="22.140625" style="209" customWidth="1"/>
    <col min="12541" max="12542" width="17" style="209" customWidth="1"/>
    <col min="12543" max="12543" width="25" style="209" customWidth="1"/>
    <col min="12544" max="12544" width="17.42578125" style="209" customWidth="1"/>
    <col min="12545" max="12545" width="51.42578125" style="209" customWidth="1"/>
    <col min="12546" max="12546" width="18.42578125" style="209" customWidth="1"/>
    <col min="12547" max="12547" width="28.85546875" style="209" customWidth="1"/>
    <col min="12548" max="12550" width="25.140625" style="209" customWidth="1"/>
    <col min="12551" max="12551" width="30.85546875" style="209" customWidth="1"/>
    <col min="12552" max="12552" width="6" style="209" customWidth="1"/>
    <col min="12553" max="12553" width="11" style="209" customWidth="1"/>
    <col min="12554" max="12554" width="5.85546875" style="209" customWidth="1"/>
    <col min="12555" max="12555" width="14.7109375" style="209" customWidth="1"/>
    <col min="12556" max="12556" width="11" style="209" customWidth="1"/>
    <col min="12557" max="12561" width="11.42578125" style="209" customWidth="1"/>
    <col min="12562" max="12794" width="11" style="209"/>
    <col min="12795" max="12795" width="24" style="209" customWidth="1"/>
    <col min="12796" max="12796" width="22.140625" style="209" customWidth="1"/>
    <col min="12797" max="12798" width="17" style="209" customWidth="1"/>
    <col min="12799" max="12799" width="25" style="209" customWidth="1"/>
    <col min="12800" max="12800" width="17.42578125" style="209" customWidth="1"/>
    <col min="12801" max="12801" width="51.42578125" style="209" customWidth="1"/>
    <col min="12802" max="12802" width="18.42578125" style="209" customWidth="1"/>
    <col min="12803" max="12803" width="28.85546875" style="209" customWidth="1"/>
    <col min="12804" max="12806" width="25.140625" style="209" customWidth="1"/>
    <col min="12807" max="12807" width="30.85546875" style="209" customWidth="1"/>
    <col min="12808" max="12808" width="6" style="209" customWidth="1"/>
    <col min="12809" max="12809" width="11" style="209" customWidth="1"/>
    <col min="12810" max="12810" width="5.85546875" style="209" customWidth="1"/>
    <col min="12811" max="12811" width="14.7109375" style="209" customWidth="1"/>
    <col min="12812" max="12812" width="11" style="209" customWidth="1"/>
    <col min="12813" max="12817" width="11.42578125" style="209" customWidth="1"/>
    <col min="12818" max="13050" width="11" style="209"/>
    <col min="13051" max="13051" width="24" style="209" customWidth="1"/>
    <col min="13052" max="13052" width="22.140625" style="209" customWidth="1"/>
    <col min="13053" max="13054" width="17" style="209" customWidth="1"/>
    <col min="13055" max="13055" width="25" style="209" customWidth="1"/>
    <col min="13056" max="13056" width="17.42578125" style="209" customWidth="1"/>
    <col min="13057" max="13057" width="51.42578125" style="209" customWidth="1"/>
    <col min="13058" max="13058" width="18.42578125" style="209" customWidth="1"/>
    <col min="13059" max="13059" width="28.85546875" style="209" customWidth="1"/>
    <col min="13060" max="13062" width="25.140625" style="209" customWidth="1"/>
    <col min="13063" max="13063" width="30.85546875" style="209" customWidth="1"/>
    <col min="13064" max="13064" width="6" style="209" customWidth="1"/>
    <col min="13065" max="13065" width="11" style="209" customWidth="1"/>
    <col min="13066" max="13066" width="5.85546875" style="209" customWidth="1"/>
    <col min="13067" max="13067" width="14.7109375" style="209" customWidth="1"/>
    <col min="13068" max="13068" width="11" style="209" customWidth="1"/>
    <col min="13069" max="13073" width="11.42578125" style="209" customWidth="1"/>
    <col min="13074" max="13306" width="11" style="209"/>
    <col min="13307" max="13307" width="24" style="209" customWidth="1"/>
    <col min="13308" max="13308" width="22.140625" style="209" customWidth="1"/>
    <col min="13309" max="13310" width="17" style="209" customWidth="1"/>
    <col min="13311" max="13311" width="25" style="209" customWidth="1"/>
    <col min="13312" max="13312" width="17.42578125" style="209" customWidth="1"/>
    <col min="13313" max="13313" width="51.42578125" style="209" customWidth="1"/>
    <col min="13314" max="13314" width="18.42578125" style="209" customWidth="1"/>
    <col min="13315" max="13315" width="28.85546875" style="209" customWidth="1"/>
    <col min="13316" max="13318" width="25.140625" style="209" customWidth="1"/>
    <col min="13319" max="13319" width="30.85546875" style="209" customWidth="1"/>
    <col min="13320" max="13320" width="6" style="209" customWidth="1"/>
    <col min="13321" max="13321" width="11" style="209" customWidth="1"/>
    <col min="13322" max="13322" width="5.85546875" style="209" customWidth="1"/>
    <col min="13323" max="13323" width="14.7109375" style="209" customWidth="1"/>
    <col min="13324" max="13324" width="11" style="209" customWidth="1"/>
    <col min="13325" max="13329" width="11.42578125" style="209" customWidth="1"/>
    <col min="13330" max="13562" width="11" style="209"/>
    <col min="13563" max="13563" width="24" style="209" customWidth="1"/>
    <col min="13564" max="13564" width="22.140625" style="209" customWidth="1"/>
    <col min="13565" max="13566" width="17" style="209" customWidth="1"/>
    <col min="13567" max="13567" width="25" style="209" customWidth="1"/>
    <col min="13568" max="13568" width="17.42578125" style="209" customWidth="1"/>
    <col min="13569" max="13569" width="51.42578125" style="209" customWidth="1"/>
    <col min="13570" max="13570" width="18.42578125" style="209" customWidth="1"/>
    <col min="13571" max="13571" width="28.85546875" style="209" customWidth="1"/>
    <col min="13572" max="13574" width="25.140625" style="209" customWidth="1"/>
    <col min="13575" max="13575" width="30.85546875" style="209" customWidth="1"/>
    <col min="13576" max="13576" width="6" style="209" customWidth="1"/>
    <col min="13577" max="13577" width="11" style="209" customWidth="1"/>
    <col min="13578" max="13578" width="5.85546875" style="209" customWidth="1"/>
    <col min="13579" max="13579" width="14.7109375" style="209" customWidth="1"/>
    <col min="13580" max="13580" width="11" style="209" customWidth="1"/>
    <col min="13581" max="13585" width="11.42578125" style="209" customWidth="1"/>
    <col min="13586" max="13818" width="11" style="209"/>
    <col min="13819" max="13819" width="24" style="209" customWidth="1"/>
    <col min="13820" max="13820" width="22.140625" style="209" customWidth="1"/>
    <col min="13821" max="13822" width="17" style="209" customWidth="1"/>
    <col min="13823" max="13823" width="25" style="209" customWidth="1"/>
    <col min="13824" max="13824" width="17.42578125" style="209" customWidth="1"/>
    <col min="13825" max="13825" width="51.42578125" style="209" customWidth="1"/>
    <col min="13826" max="13826" width="18.42578125" style="209" customWidth="1"/>
    <col min="13827" max="13827" width="28.85546875" style="209" customWidth="1"/>
    <col min="13828" max="13830" width="25.140625" style="209" customWidth="1"/>
    <col min="13831" max="13831" width="30.85546875" style="209" customWidth="1"/>
    <col min="13832" max="13832" width="6" style="209" customWidth="1"/>
    <col min="13833" max="13833" width="11" style="209" customWidth="1"/>
    <col min="13834" max="13834" width="5.85546875" style="209" customWidth="1"/>
    <col min="13835" max="13835" width="14.7109375" style="209" customWidth="1"/>
    <col min="13836" max="13836" width="11" style="209" customWidth="1"/>
    <col min="13837" max="13841" width="11.42578125" style="209" customWidth="1"/>
    <col min="13842" max="14074" width="11" style="209"/>
    <col min="14075" max="14075" width="24" style="209" customWidth="1"/>
    <col min="14076" max="14076" width="22.140625" style="209" customWidth="1"/>
    <col min="14077" max="14078" width="17" style="209" customWidth="1"/>
    <col min="14079" max="14079" width="25" style="209" customWidth="1"/>
    <col min="14080" max="14080" width="17.42578125" style="209" customWidth="1"/>
    <col min="14081" max="14081" width="51.42578125" style="209" customWidth="1"/>
    <col min="14082" max="14082" width="18.42578125" style="209" customWidth="1"/>
    <col min="14083" max="14083" width="28.85546875" style="209" customWidth="1"/>
    <col min="14084" max="14086" width="25.140625" style="209" customWidth="1"/>
    <col min="14087" max="14087" width="30.85546875" style="209" customWidth="1"/>
    <col min="14088" max="14088" width="6" style="209" customWidth="1"/>
    <col min="14089" max="14089" width="11" style="209" customWidth="1"/>
    <col min="14090" max="14090" width="5.85546875" style="209" customWidth="1"/>
    <col min="14091" max="14091" width="14.7109375" style="209" customWidth="1"/>
    <col min="14092" max="14092" width="11" style="209" customWidth="1"/>
    <col min="14093" max="14097" width="11.42578125" style="209" customWidth="1"/>
    <col min="14098" max="14330" width="11" style="209"/>
    <col min="14331" max="14331" width="24" style="209" customWidth="1"/>
    <col min="14332" max="14332" width="22.140625" style="209" customWidth="1"/>
    <col min="14333" max="14334" width="17" style="209" customWidth="1"/>
    <col min="14335" max="14335" width="25" style="209" customWidth="1"/>
    <col min="14336" max="14336" width="17.42578125" style="209" customWidth="1"/>
    <col min="14337" max="14337" width="51.42578125" style="209" customWidth="1"/>
    <col min="14338" max="14338" width="18.42578125" style="209" customWidth="1"/>
    <col min="14339" max="14339" width="28.85546875" style="209" customWidth="1"/>
    <col min="14340" max="14342" width="25.140625" style="209" customWidth="1"/>
    <col min="14343" max="14343" width="30.85546875" style="209" customWidth="1"/>
    <col min="14344" max="14344" width="6" style="209" customWidth="1"/>
    <col min="14345" max="14345" width="11" style="209" customWidth="1"/>
    <col min="14346" max="14346" width="5.85546875" style="209" customWidth="1"/>
    <col min="14347" max="14347" width="14.7109375" style="209" customWidth="1"/>
    <col min="14348" max="14348" width="11" style="209" customWidth="1"/>
    <col min="14349" max="14353" width="11.42578125" style="209" customWidth="1"/>
    <col min="14354" max="14586" width="11" style="209"/>
    <col min="14587" max="14587" width="24" style="209" customWidth="1"/>
    <col min="14588" max="14588" width="22.140625" style="209" customWidth="1"/>
    <col min="14589" max="14590" width="17" style="209" customWidth="1"/>
    <col min="14591" max="14591" width="25" style="209" customWidth="1"/>
    <col min="14592" max="14592" width="17.42578125" style="209" customWidth="1"/>
    <col min="14593" max="14593" width="51.42578125" style="209" customWidth="1"/>
    <col min="14594" max="14594" width="18.42578125" style="209" customWidth="1"/>
    <col min="14595" max="14595" width="28.85546875" style="209" customWidth="1"/>
    <col min="14596" max="14598" width="25.140625" style="209" customWidth="1"/>
    <col min="14599" max="14599" width="30.85546875" style="209" customWidth="1"/>
    <col min="14600" max="14600" width="6" style="209" customWidth="1"/>
    <col min="14601" max="14601" width="11" style="209" customWidth="1"/>
    <col min="14602" max="14602" width="5.85546875" style="209" customWidth="1"/>
    <col min="14603" max="14603" width="14.7109375" style="209" customWidth="1"/>
    <col min="14604" max="14604" width="11" style="209" customWidth="1"/>
    <col min="14605" max="14609" width="11.42578125" style="209" customWidth="1"/>
    <col min="14610" max="14842" width="11" style="209"/>
    <col min="14843" max="14843" width="24" style="209" customWidth="1"/>
    <col min="14844" max="14844" width="22.140625" style="209" customWidth="1"/>
    <col min="14845" max="14846" width="17" style="209" customWidth="1"/>
    <col min="14847" max="14847" width="25" style="209" customWidth="1"/>
    <col min="14848" max="14848" width="17.42578125" style="209" customWidth="1"/>
    <col min="14849" max="14849" width="51.42578125" style="209" customWidth="1"/>
    <col min="14850" max="14850" width="18.42578125" style="209" customWidth="1"/>
    <col min="14851" max="14851" width="28.85546875" style="209" customWidth="1"/>
    <col min="14852" max="14854" width="25.140625" style="209" customWidth="1"/>
    <col min="14855" max="14855" width="30.85546875" style="209" customWidth="1"/>
    <col min="14856" max="14856" width="6" style="209" customWidth="1"/>
    <col min="14857" max="14857" width="11" style="209" customWidth="1"/>
    <col min="14858" max="14858" width="5.85546875" style="209" customWidth="1"/>
    <col min="14859" max="14859" width="14.7109375" style="209" customWidth="1"/>
    <col min="14860" max="14860" width="11" style="209" customWidth="1"/>
    <col min="14861" max="14865" width="11.42578125" style="209" customWidth="1"/>
    <col min="14866" max="15098" width="11" style="209"/>
    <col min="15099" max="15099" width="24" style="209" customWidth="1"/>
    <col min="15100" max="15100" width="22.140625" style="209" customWidth="1"/>
    <col min="15101" max="15102" width="17" style="209" customWidth="1"/>
    <col min="15103" max="15103" width="25" style="209" customWidth="1"/>
    <col min="15104" max="15104" width="17.42578125" style="209" customWidth="1"/>
    <col min="15105" max="15105" width="51.42578125" style="209" customWidth="1"/>
    <col min="15106" max="15106" width="18.42578125" style="209" customWidth="1"/>
    <col min="15107" max="15107" width="28.85546875" style="209" customWidth="1"/>
    <col min="15108" max="15110" width="25.140625" style="209" customWidth="1"/>
    <col min="15111" max="15111" width="30.85546875" style="209" customWidth="1"/>
    <col min="15112" max="15112" width="6" style="209" customWidth="1"/>
    <col min="15113" max="15113" width="11" style="209" customWidth="1"/>
    <col min="15114" max="15114" width="5.85546875" style="209" customWidth="1"/>
    <col min="15115" max="15115" width="14.7109375" style="209" customWidth="1"/>
    <col min="15116" max="15116" width="11" style="209" customWidth="1"/>
    <col min="15117" max="15121" width="11.42578125" style="209" customWidth="1"/>
    <col min="15122" max="15354" width="11" style="209"/>
    <col min="15355" max="15355" width="24" style="209" customWidth="1"/>
    <col min="15356" max="15356" width="22.140625" style="209" customWidth="1"/>
    <col min="15357" max="15358" width="17" style="209" customWidth="1"/>
    <col min="15359" max="15359" width="25" style="209" customWidth="1"/>
    <col min="15360" max="15360" width="17.42578125" style="209" customWidth="1"/>
    <col min="15361" max="15361" width="51.42578125" style="209" customWidth="1"/>
    <col min="15362" max="15362" width="18.42578125" style="209" customWidth="1"/>
    <col min="15363" max="15363" width="28.85546875" style="209" customWidth="1"/>
    <col min="15364" max="15366" width="25.140625" style="209" customWidth="1"/>
    <col min="15367" max="15367" width="30.85546875" style="209" customWidth="1"/>
    <col min="15368" max="15368" width="6" style="209" customWidth="1"/>
    <col min="15369" max="15369" width="11" style="209" customWidth="1"/>
    <col min="15370" max="15370" width="5.85546875" style="209" customWidth="1"/>
    <col min="15371" max="15371" width="14.7109375" style="209" customWidth="1"/>
    <col min="15372" max="15372" width="11" style="209" customWidth="1"/>
    <col min="15373" max="15377" width="11.42578125" style="209" customWidth="1"/>
    <col min="15378" max="15610" width="11" style="209"/>
    <col min="15611" max="15611" width="24" style="209" customWidth="1"/>
    <col min="15612" max="15612" width="22.140625" style="209" customWidth="1"/>
    <col min="15613" max="15614" width="17" style="209" customWidth="1"/>
    <col min="15615" max="15615" width="25" style="209" customWidth="1"/>
    <col min="15616" max="15616" width="17.42578125" style="209" customWidth="1"/>
    <col min="15617" max="15617" width="51.42578125" style="209" customWidth="1"/>
    <col min="15618" max="15618" width="18.42578125" style="209" customWidth="1"/>
    <col min="15619" max="15619" width="28.85546875" style="209" customWidth="1"/>
    <col min="15620" max="15622" width="25.140625" style="209" customWidth="1"/>
    <col min="15623" max="15623" width="30.85546875" style="209" customWidth="1"/>
    <col min="15624" max="15624" width="6" style="209" customWidth="1"/>
    <col min="15625" max="15625" width="11" style="209" customWidth="1"/>
    <col min="15626" max="15626" width="5.85546875" style="209" customWidth="1"/>
    <col min="15627" max="15627" width="14.7109375" style="209" customWidth="1"/>
    <col min="15628" max="15628" width="11" style="209" customWidth="1"/>
    <col min="15629" max="15633" width="11.42578125" style="209" customWidth="1"/>
    <col min="15634" max="15866" width="11" style="209"/>
    <col min="15867" max="15867" width="24" style="209" customWidth="1"/>
    <col min="15868" max="15868" width="22.140625" style="209" customWidth="1"/>
    <col min="15869" max="15870" width="17" style="209" customWidth="1"/>
    <col min="15871" max="15871" width="25" style="209" customWidth="1"/>
    <col min="15872" max="15872" width="17.42578125" style="209" customWidth="1"/>
    <col min="15873" max="15873" width="51.42578125" style="209" customWidth="1"/>
    <col min="15874" max="15874" width="18.42578125" style="209" customWidth="1"/>
    <col min="15875" max="15875" width="28.85546875" style="209" customWidth="1"/>
    <col min="15876" max="15878" width="25.140625" style="209" customWidth="1"/>
    <col min="15879" max="15879" width="30.85546875" style="209" customWidth="1"/>
    <col min="15880" max="15880" width="6" style="209" customWidth="1"/>
    <col min="15881" max="15881" width="11" style="209" customWidth="1"/>
    <col min="15882" max="15882" width="5.85546875" style="209" customWidth="1"/>
    <col min="15883" max="15883" width="14.7109375" style="209" customWidth="1"/>
    <col min="15884" max="15884" width="11" style="209" customWidth="1"/>
    <col min="15885" max="15889" width="11.42578125" style="209" customWidth="1"/>
    <col min="15890" max="16122" width="11" style="209"/>
    <col min="16123" max="16123" width="24" style="209" customWidth="1"/>
    <col min="16124" max="16124" width="22.140625" style="209" customWidth="1"/>
    <col min="16125" max="16126" width="17" style="209" customWidth="1"/>
    <col min="16127" max="16127" width="25" style="209" customWidth="1"/>
    <col min="16128" max="16128" width="17.42578125" style="209" customWidth="1"/>
    <col min="16129" max="16129" width="51.42578125" style="209" customWidth="1"/>
    <col min="16130" max="16130" width="18.42578125" style="209" customWidth="1"/>
    <col min="16131" max="16131" width="28.85546875" style="209" customWidth="1"/>
    <col min="16132" max="16134" width="25.140625" style="209" customWidth="1"/>
    <col min="16135" max="16135" width="30.85546875" style="209" customWidth="1"/>
    <col min="16136" max="16136" width="6" style="209" customWidth="1"/>
    <col min="16137" max="16137" width="11" style="209" customWidth="1"/>
    <col min="16138" max="16138" width="5.85546875" style="209" customWidth="1"/>
    <col min="16139" max="16139" width="14.7109375" style="209" customWidth="1"/>
    <col min="16140" max="16140" width="11" style="209" customWidth="1"/>
    <col min="16141" max="16145" width="11.42578125" style="209" customWidth="1"/>
    <col min="16146" max="16384" width="11" style="209"/>
  </cols>
  <sheetData>
    <row r="1" spans="1:22" ht="62.25" customHeight="1">
      <c r="A1" s="663" t="s">
        <v>281</v>
      </c>
      <c r="B1" s="663"/>
      <c r="C1" s="663"/>
      <c r="D1" s="663"/>
      <c r="E1" s="663"/>
      <c r="F1" s="663"/>
      <c r="G1" s="663"/>
      <c r="H1" s="663"/>
      <c r="I1" s="663"/>
      <c r="J1" s="663"/>
      <c r="K1" s="663"/>
      <c r="L1" s="663"/>
      <c r="M1" s="663"/>
    </row>
    <row r="2" spans="1:22" ht="62.25" customHeight="1">
      <c r="A2" s="663"/>
      <c r="B2" s="663"/>
      <c r="C2" s="663"/>
      <c r="D2" s="663"/>
      <c r="E2" s="663"/>
      <c r="F2" s="663"/>
      <c r="G2" s="663"/>
      <c r="H2" s="663"/>
      <c r="I2" s="663"/>
      <c r="J2" s="663"/>
      <c r="K2" s="663"/>
      <c r="L2" s="663"/>
      <c r="M2" s="663"/>
    </row>
    <row r="3" spans="1:22">
      <c r="A3" s="210"/>
      <c r="B3" s="210"/>
      <c r="C3" s="210"/>
      <c r="D3" s="210"/>
      <c r="E3" s="210"/>
      <c r="F3" s="210"/>
      <c r="G3" s="210"/>
      <c r="H3" s="210"/>
      <c r="I3" s="210"/>
      <c r="J3" s="210"/>
      <c r="K3" s="210"/>
      <c r="L3" s="210"/>
      <c r="M3" s="210"/>
    </row>
    <row r="4" spans="1:22" ht="38.25" customHeight="1">
      <c r="A4" s="664" t="s">
        <v>588</v>
      </c>
      <c r="B4" s="664"/>
      <c r="C4" s="664"/>
      <c r="D4" s="664"/>
      <c r="E4" s="664"/>
      <c r="F4" s="664"/>
      <c r="G4" s="664"/>
      <c r="H4" s="664"/>
      <c r="I4" s="664"/>
      <c r="J4" s="664"/>
      <c r="K4" s="664"/>
      <c r="L4" s="664"/>
      <c r="M4" s="664"/>
    </row>
    <row r="5" spans="1:22" ht="13.5" thickBot="1"/>
    <row r="6" spans="1:22" ht="73.5" customHeight="1" thickBot="1">
      <c r="A6" s="211" t="s">
        <v>164</v>
      </c>
      <c r="B6" s="665" t="s">
        <v>201</v>
      </c>
      <c r="C6" s="667"/>
      <c r="D6" s="666"/>
      <c r="E6" s="457" t="s">
        <v>167</v>
      </c>
      <c r="F6" s="665" t="s">
        <v>34</v>
      </c>
      <c r="G6" s="667"/>
      <c r="H6" s="666"/>
      <c r="I6" s="665" t="s">
        <v>168</v>
      </c>
      <c r="J6" s="668"/>
      <c r="K6" s="708" t="s">
        <v>287</v>
      </c>
      <c r="L6" s="666"/>
    </row>
    <row r="7" spans="1:22" ht="39" customHeight="1">
      <c r="A7" s="669" t="s">
        <v>277</v>
      </c>
      <c r="B7" s="699" t="s">
        <v>283</v>
      </c>
      <c r="C7" s="700"/>
      <c r="D7" s="460" t="s">
        <v>284</v>
      </c>
      <c r="E7" s="677">
        <v>1</v>
      </c>
      <c r="F7" s="679" t="s">
        <v>279</v>
      </c>
      <c r="G7" s="680"/>
      <c r="H7" s="681"/>
      <c r="I7" s="679" t="s">
        <v>322</v>
      </c>
      <c r="J7" s="685"/>
      <c r="K7" s="709" t="s">
        <v>282</v>
      </c>
      <c r="L7" s="706" t="s">
        <v>284</v>
      </c>
      <c r="M7" s="470">
        <v>102.4462650497541</v>
      </c>
    </row>
    <row r="8" spans="1:22" ht="35.25" customHeight="1" thickBot="1">
      <c r="A8" s="670"/>
      <c r="B8" s="701" t="s">
        <v>285</v>
      </c>
      <c r="C8" s="702"/>
      <c r="D8" s="454" t="s">
        <v>286</v>
      </c>
      <c r="E8" s="678"/>
      <c r="F8" s="682"/>
      <c r="G8" s="683"/>
      <c r="H8" s="684"/>
      <c r="I8" s="682"/>
      <c r="J8" s="686"/>
      <c r="K8" s="710"/>
      <c r="L8" s="707"/>
      <c r="M8" s="470">
        <v>204.89253009950821</v>
      </c>
    </row>
    <row r="9" spans="1:22" ht="24" customHeight="1">
      <c r="A9" s="215"/>
      <c r="B9" s="215"/>
      <c r="C9" s="215"/>
      <c r="D9" s="215"/>
      <c r="E9" s="215"/>
      <c r="F9" s="215"/>
      <c r="G9" s="215"/>
      <c r="H9" s="215"/>
      <c r="I9" s="215"/>
      <c r="J9" s="215"/>
      <c r="K9" s="215"/>
      <c r="L9" s="215"/>
      <c r="R9" s="216"/>
      <c r="S9" s="216"/>
      <c r="T9" s="216"/>
      <c r="U9" s="216"/>
      <c r="V9" s="216"/>
    </row>
    <row r="10" spans="1:22" ht="12.75" hidden="1" customHeight="1">
      <c r="A10" s="217"/>
      <c r="B10" s="217"/>
      <c r="E10" s="215"/>
      <c r="F10" s="218"/>
      <c r="G10" s="218"/>
      <c r="H10" s="218"/>
      <c r="R10" s="216"/>
      <c r="S10" s="216"/>
      <c r="T10" s="216"/>
      <c r="U10" s="216"/>
    </row>
    <row r="11" spans="1:22" ht="12.75" hidden="1" customHeight="1">
      <c r="A11" s="217"/>
      <c r="B11" s="217"/>
      <c r="C11" s="219"/>
      <c r="D11" s="219"/>
      <c r="E11" s="215"/>
      <c r="F11" s="220"/>
      <c r="G11" s="220"/>
      <c r="H11" s="220"/>
      <c r="R11" s="216"/>
      <c r="S11" s="216"/>
      <c r="T11" s="216"/>
      <c r="U11" s="216"/>
    </row>
    <row r="12" spans="1:22" hidden="1">
      <c r="A12" s="217"/>
      <c r="B12" s="217"/>
      <c r="C12" s="219"/>
      <c r="D12" s="219"/>
      <c r="E12" s="215"/>
      <c r="F12" s="221"/>
      <c r="G12" s="221"/>
      <c r="H12" s="221"/>
      <c r="R12" s="216"/>
      <c r="S12" s="216"/>
      <c r="T12" s="216"/>
      <c r="U12" s="216"/>
      <c r="V12" s="216"/>
    </row>
    <row r="13" spans="1:22" hidden="1">
      <c r="A13" s="217"/>
      <c r="B13" s="217"/>
      <c r="C13" s="217"/>
      <c r="D13" s="217"/>
      <c r="E13" s="222"/>
      <c r="F13" s="223"/>
      <c r="G13" s="223"/>
      <c r="H13" s="223"/>
      <c r="R13" s="216"/>
      <c r="S13" s="216"/>
      <c r="T13" s="216"/>
      <c r="U13" s="216"/>
      <c r="V13" s="216"/>
    </row>
    <row r="14" spans="1:22" hidden="1">
      <c r="A14" s="217"/>
      <c r="B14" s="217"/>
      <c r="C14" s="217"/>
      <c r="D14" s="217"/>
      <c r="E14" s="224"/>
      <c r="F14" s="221"/>
      <c r="G14" s="221"/>
      <c r="H14" s="221"/>
      <c r="M14" s="225"/>
      <c r="R14" s="216"/>
      <c r="S14" s="216"/>
      <c r="T14" s="216"/>
      <c r="U14" s="216"/>
      <c r="V14" s="216"/>
    </row>
    <row r="15" spans="1:22" hidden="1">
      <c r="A15" s="217"/>
      <c r="B15" s="217"/>
      <c r="C15" s="217"/>
      <c r="D15" s="217"/>
      <c r="E15" s="226"/>
      <c r="F15" s="221"/>
      <c r="G15" s="221"/>
      <c r="H15" s="221"/>
      <c r="R15" s="216"/>
      <c r="S15" s="216"/>
      <c r="T15" s="216"/>
      <c r="U15" s="216"/>
      <c r="V15" s="216"/>
    </row>
    <row r="16" spans="1:22" hidden="1">
      <c r="A16" s="217"/>
      <c r="B16" s="217"/>
      <c r="C16" s="227"/>
      <c r="D16" s="227"/>
      <c r="E16" s="227"/>
      <c r="F16" s="223"/>
      <c r="G16" s="223"/>
      <c r="H16" s="223"/>
      <c r="R16" s="216"/>
      <c r="S16" s="216"/>
      <c r="T16" s="216"/>
      <c r="U16" s="216"/>
      <c r="V16" s="216"/>
    </row>
    <row r="17" spans="1:23" hidden="1">
      <c r="A17" s="217"/>
      <c r="B17" s="217"/>
      <c r="C17" s="224"/>
      <c r="D17" s="224"/>
      <c r="E17" s="224"/>
      <c r="F17" s="228"/>
      <c r="G17" s="228"/>
      <c r="H17" s="228"/>
      <c r="R17" s="216"/>
      <c r="S17" s="216"/>
      <c r="T17" s="216"/>
      <c r="U17" s="216"/>
      <c r="V17" s="216"/>
    </row>
    <row r="18" spans="1:23">
      <c r="A18" s="224"/>
      <c r="B18" s="224"/>
      <c r="C18" s="224"/>
      <c r="D18" s="224"/>
      <c r="E18" s="229"/>
      <c r="F18" s="228"/>
      <c r="G18" s="228"/>
      <c r="H18" s="228"/>
      <c r="I18" s="224"/>
      <c r="J18" s="224"/>
      <c r="K18" s="224"/>
      <c r="L18" s="224"/>
      <c r="M18" s="224"/>
      <c r="R18" s="216"/>
      <c r="S18" s="216"/>
      <c r="T18" s="216"/>
      <c r="U18" s="216"/>
      <c r="V18" s="216"/>
    </row>
    <row r="19" spans="1:23" ht="12.75" customHeight="1">
      <c r="A19" s="230" t="s">
        <v>71</v>
      </c>
      <c r="B19" s="231">
        <v>1</v>
      </c>
      <c r="C19" s="631" t="s">
        <v>299</v>
      </c>
      <c r="D19" s="631"/>
      <c r="E19" s="631"/>
      <c r="F19" s="631"/>
      <c r="G19" s="631"/>
      <c r="H19" s="631"/>
      <c r="I19" s="631"/>
      <c r="J19" s="631"/>
      <c r="K19" s="452"/>
      <c r="L19" s="452"/>
      <c r="M19" s="452"/>
      <c r="R19" s="216"/>
      <c r="S19" s="216"/>
      <c r="T19" s="216"/>
      <c r="U19" s="216"/>
      <c r="V19" s="216"/>
    </row>
    <row r="20" spans="1:23" s="233" customFormat="1" ht="12.75" customHeight="1">
      <c r="A20" s="230"/>
      <c r="B20" s="230"/>
      <c r="C20" s="632" t="s">
        <v>572</v>
      </c>
      <c r="D20" s="632"/>
      <c r="E20" s="632"/>
      <c r="F20" s="632"/>
      <c r="G20" s="632"/>
      <c r="H20" s="632"/>
      <c r="I20" s="632"/>
      <c r="J20" s="632"/>
      <c r="K20" s="453"/>
      <c r="L20" s="453"/>
      <c r="M20" s="453"/>
      <c r="R20" s="232"/>
      <c r="S20" s="232"/>
      <c r="T20" s="232"/>
      <c r="U20" s="232"/>
      <c r="V20" s="232"/>
    </row>
    <row r="21" spans="1:23">
      <c r="A21" s="230"/>
      <c r="B21" s="230"/>
      <c r="C21" s="632"/>
      <c r="D21" s="632"/>
      <c r="E21" s="632"/>
      <c r="F21" s="632"/>
      <c r="G21" s="632"/>
      <c r="H21" s="632"/>
      <c r="I21" s="632"/>
      <c r="J21" s="632"/>
      <c r="K21" s="453"/>
      <c r="L21" s="453"/>
      <c r="M21" s="453"/>
      <c r="R21" s="216"/>
      <c r="S21" s="216"/>
      <c r="T21" s="216"/>
      <c r="U21" s="216"/>
      <c r="V21" s="216"/>
    </row>
    <row r="22" spans="1:23" ht="13.5" thickBot="1">
      <c r="A22" s="216"/>
      <c r="B22" s="216"/>
      <c r="C22" s="216"/>
      <c r="D22" s="216"/>
      <c r="E22" s="216"/>
      <c r="F22" s="234"/>
      <c r="G22" s="234"/>
      <c r="H22" s="234"/>
      <c r="I22" s="227"/>
      <c r="J22" s="222"/>
      <c r="K22" s="222"/>
      <c r="L22" s="222"/>
      <c r="R22" s="216"/>
      <c r="S22" s="216"/>
      <c r="T22" s="216"/>
      <c r="U22" s="216"/>
      <c r="V22" s="216"/>
    </row>
    <row r="23" spans="1:23" ht="63.75" thickBot="1">
      <c r="A23" s="235" t="s">
        <v>169</v>
      </c>
      <c r="B23" s="236" t="s">
        <v>170</v>
      </c>
      <c r="C23" s="236" t="s">
        <v>171</v>
      </c>
      <c r="D23" s="633" t="s">
        <v>172</v>
      </c>
      <c r="E23" s="634"/>
      <c r="F23" s="236" t="s">
        <v>173</v>
      </c>
      <c r="G23" s="236" t="s">
        <v>201</v>
      </c>
      <c r="H23" s="236" t="s">
        <v>6</v>
      </c>
      <c r="I23" s="236" t="s">
        <v>174</v>
      </c>
      <c r="J23" s="236" t="s">
        <v>29</v>
      </c>
      <c r="K23" s="236" t="s">
        <v>14</v>
      </c>
      <c r="L23" s="236" t="s">
        <v>324</v>
      </c>
      <c r="M23" s="237" t="s">
        <v>323</v>
      </c>
      <c r="S23" s="216"/>
      <c r="T23" s="216"/>
      <c r="U23" s="216"/>
      <c r="V23" s="216"/>
      <c r="W23" s="216"/>
    </row>
    <row r="24" spans="1:23" ht="111.75" customHeight="1" thickBot="1">
      <c r="A24" s="635" t="s">
        <v>277</v>
      </c>
      <c r="B24" s="638" t="s">
        <v>318</v>
      </c>
      <c r="C24" s="703" t="s">
        <v>320</v>
      </c>
      <c r="D24" s="644">
        <v>38064</v>
      </c>
      <c r="E24" s="638" t="s">
        <v>584</v>
      </c>
      <c r="F24" s="638" t="s">
        <v>319</v>
      </c>
      <c r="G24" s="650" t="s">
        <v>321</v>
      </c>
      <c r="H24" s="238"/>
      <c r="I24" s="239"/>
      <c r="J24" s="240"/>
      <c r="K24" s="241">
        <v>0</v>
      </c>
      <c r="L24" s="456"/>
      <c r="M24" s="490"/>
      <c r="S24" s="216"/>
      <c r="T24" s="216"/>
      <c r="U24" s="216"/>
      <c r="V24" s="216"/>
      <c r="W24" s="216"/>
    </row>
    <row r="25" spans="1:23" ht="12.75" hidden="1" customHeight="1">
      <c r="A25" s="636"/>
      <c r="B25" s="639"/>
      <c r="C25" s="704"/>
      <c r="D25" s="645"/>
      <c r="E25" s="639"/>
      <c r="F25" s="639"/>
      <c r="G25" s="653"/>
      <c r="H25" s="339"/>
      <c r="I25" s="340"/>
      <c r="J25" s="341"/>
      <c r="K25" s="241">
        <v>0</v>
      </c>
      <c r="L25" s="456">
        <v>0</v>
      </c>
      <c r="M25" s="332"/>
      <c r="S25" s="216"/>
      <c r="T25" s="216"/>
      <c r="U25" s="216"/>
      <c r="V25" s="216"/>
      <c r="W25" s="216"/>
    </row>
    <row r="26" spans="1:23" ht="12.75" hidden="1" customHeight="1">
      <c r="A26" s="636"/>
      <c r="B26" s="639"/>
      <c r="C26" s="704"/>
      <c r="D26" s="645"/>
      <c r="E26" s="639"/>
      <c r="F26" s="639"/>
      <c r="G26" s="653"/>
      <c r="H26" s="339"/>
      <c r="I26" s="340"/>
      <c r="J26" s="341"/>
      <c r="K26" s="241">
        <v>0</v>
      </c>
      <c r="L26" s="456">
        <v>0</v>
      </c>
      <c r="M26" s="333"/>
      <c r="S26" s="216"/>
      <c r="T26" s="216"/>
      <c r="U26" s="216"/>
      <c r="V26" s="216"/>
      <c r="W26" s="216"/>
    </row>
    <row r="27" spans="1:23" ht="12.75" hidden="1" customHeight="1">
      <c r="A27" s="636"/>
      <c r="B27" s="639"/>
      <c r="C27" s="704"/>
      <c r="D27" s="645"/>
      <c r="E27" s="639"/>
      <c r="F27" s="639"/>
      <c r="G27" s="653"/>
      <c r="H27" s="339"/>
      <c r="I27" s="340"/>
      <c r="J27" s="341"/>
      <c r="K27" s="241">
        <v>0</v>
      </c>
      <c r="L27" s="456">
        <v>0</v>
      </c>
      <c r="M27" s="333"/>
      <c r="S27" s="216"/>
      <c r="T27" s="216"/>
      <c r="U27" s="216"/>
      <c r="V27" s="216"/>
      <c r="W27" s="216"/>
    </row>
    <row r="28" spans="1:23" ht="39.75" hidden="1" customHeight="1" thickBot="1">
      <c r="A28" s="636"/>
      <c r="B28" s="639"/>
      <c r="C28" s="704"/>
      <c r="D28" s="645"/>
      <c r="E28" s="639"/>
      <c r="F28" s="639"/>
      <c r="G28" s="653"/>
      <c r="H28" s="339"/>
      <c r="I28" s="340"/>
      <c r="J28" s="341"/>
      <c r="K28" s="241">
        <v>0</v>
      </c>
      <c r="L28" s="456">
        <v>0</v>
      </c>
      <c r="M28" s="333"/>
      <c r="S28" s="216"/>
      <c r="T28" s="216"/>
      <c r="U28" s="216"/>
      <c r="V28" s="216"/>
      <c r="W28" s="216"/>
    </row>
    <row r="29" spans="1:23" ht="16.5" thickBot="1">
      <c r="A29" s="637"/>
      <c r="B29" s="640"/>
      <c r="C29" s="705"/>
      <c r="D29" s="646"/>
      <c r="E29" s="640"/>
      <c r="F29" s="640"/>
      <c r="G29" s="654"/>
      <c r="H29" s="655" t="s">
        <v>177</v>
      </c>
      <c r="I29" s="656"/>
      <c r="J29" s="656"/>
      <c r="K29" s="248">
        <v>0</v>
      </c>
      <c r="L29" s="249"/>
      <c r="M29" s="251"/>
      <c r="S29" s="216"/>
      <c r="T29" s="216"/>
      <c r="U29" s="216"/>
      <c r="V29" s="216"/>
      <c r="W29" s="216"/>
    </row>
    <row r="30" spans="1:23" s="256" customFormat="1" ht="33" customHeight="1" thickBot="1">
      <c r="A30" s="252"/>
      <c r="B30" s="253"/>
      <c r="C30" s="253"/>
      <c r="D30" s="629"/>
      <c r="E30" s="630"/>
      <c r="F30" s="253"/>
      <c r="G30" s="253"/>
      <c r="H30" s="253"/>
      <c r="I30" s="253"/>
      <c r="J30" s="253"/>
      <c r="K30" s="253"/>
      <c r="L30" s="471" t="s">
        <v>259</v>
      </c>
      <c r="M30" s="472">
        <v>0</v>
      </c>
    </row>
    <row r="31" spans="1:23">
      <c r="A31" s="258"/>
      <c r="B31" s="259"/>
      <c r="C31" s="260"/>
      <c r="D31" s="260"/>
      <c r="E31" s="261"/>
      <c r="F31" s="262"/>
      <c r="G31" s="262"/>
      <c r="H31" s="263"/>
      <c r="I31" s="264"/>
      <c r="J31" s="265"/>
      <c r="K31" s="265"/>
      <c r="L31" s="265"/>
      <c r="M31" s="266"/>
      <c r="R31" s="216"/>
      <c r="S31" s="216"/>
      <c r="T31" s="216"/>
      <c r="U31" s="216"/>
      <c r="V31" s="216"/>
    </row>
    <row r="32" spans="1:23" ht="12.75" customHeight="1">
      <c r="A32" s="230" t="s">
        <v>71</v>
      </c>
      <c r="B32" s="231">
        <v>2</v>
      </c>
      <c r="C32" s="631" t="s">
        <v>274</v>
      </c>
      <c r="D32" s="631"/>
      <c r="E32" s="631"/>
      <c r="F32" s="631"/>
      <c r="G32" s="631"/>
      <c r="H32" s="631"/>
      <c r="I32" s="631"/>
      <c r="J32" s="631"/>
      <c r="K32" s="452"/>
      <c r="L32" s="452"/>
      <c r="M32" s="267"/>
      <c r="R32" s="216"/>
      <c r="S32" s="216"/>
      <c r="T32" s="216"/>
      <c r="U32" s="216"/>
      <c r="V32" s="216"/>
    </row>
    <row r="33" spans="1:22" ht="12.75" customHeight="1">
      <c r="A33" s="230"/>
      <c r="B33" s="230"/>
      <c r="C33" s="632" t="s">
        <v>573</v>
      </c>
      <c r="D33" s="632"/>
      <c r="E33" s="632"/>
      <c r="F33" s="632"/>
      <c r="G33" s="632"/>
      <c r="H33" s="632"/>
      <c r="I33" s="632"/>
      <c r="J33" s="632"/>
      <c r="K33" s="453"/>
      <c r="L33" s="453"/>
      <c r="M33" s="267"/>
      <c r="R33" s="216"/>
      <c r="S33" s="216"/>
      <c r="T33" s="216"/>
      <c r="U33" s="216"/>
      <c r="V33" s="216"/>
    </row>
    <row r="34" spans="1:22" ht="13.5" thickBot="1"/>
    <row r="35" spans="1:22" ht="52.5" customHeight="1" thickBot="1">
      <c r="A35" s="235" t="s">
        <v>169</v>
      </c>
      <c r="B35" s="236" t="s">
        <v>170</v>
      </c>
      <c r="C35" s="236" t="s">
        <v>171</v>
      </c>
      <c r="D35" s="633" t="s">
        <v>172</v>
      </c>
      <c r="E35" s="634"/>
      <c r="F35" s="236" t="s">
        <v>173</v>
      </c>
      <c r="G35" s="236" t="s">
        <v>201</v>
      </c>
      <c r="H35" s="236" t="s">
        <v>6</v>
      </c>
      <c r="I35" s="236" t="s">
        <v>174</v>
      </c>
      <c r="J35" s="236" t="s">
        <v>29</v>
      </c>
      <c r="K35" s="236" t="s">
        <v>14</v>
      </c>
      <c r="L35" s="236" t="s">
        <v>324</v>
      </c>
      <c r="M35" s="237" t="s">
        <v>323</v>
      </c>
    </row>
    <row r="36" spans="1:22" ht="51" customHeight="1" thickBot="1">
      <c r="A36" s="635" t="s">
        <v>277</v>
      </c>
      <c r="B36" s="638" t="s">
        <v>338</v>
      </c>
      <c r="C36" s="641" t="s">
        <v>339</v>
      </c>
      <c r="D36" s="644">
        <v>35845</v>
      </c>
      <c r="E36" s="647" t="s">
        <v>584</v>
      </c>
      <c r="F36" s="695" t="s">
        <v>319</v>
      </c>
      <c r="G36" s="696" t="s">
        <v>368</v>
      </c>
      <c r="H36" s="238"/>
      <c r="I36" s="239"/>
      <c r="J36" s="240"/>
      <c r="K36" s="241">
        <v>0</v>
      </c>
      <c r="L36" s="249"/>
      <c r="M36" s="251"/>
    </row>
    <row r="37" spans="1:22" ht="13.5" hidden="1" customHeight="1">
      <c r="A37" s="636"/>
      <c r="B37" s="639"/>
      <c r="C37" s="642"/>
      <c r="D37" s="645"/>
      <c r="E37" s="648"/>
      <c r="F37" s="651"/>
      <c r="G37" s="697"/>
      <c r="H37" s="339"/>
      <c r="I37" s="340"/>
      <c r="J37" s="341"/>
      <c r="K37" s="241">
        <v>0</v>
      </c>
      <c r="L37" s="456">
        <v>0</v>
      </c>
      <c r="M37" s="332"/>
    </row>
    <row r="38" spans="1:22" ht="13.5" hidden="1" customHeight="1">
      <c r="A38" s="636"/>
      <c r="B38" s="639"/>
      <c r="C38" s="642"/>
      <c r="D38" s="645"/>
      <c r="E38" s="648"/>
      <c r="F38" s="651"/>
      <c r="G38" s="697"/>
      <c r="H38" s="339"/>
      <c r="I38" s="340"/>
      <c r="J38" s="341"/>
      <c r="K38" s="241">
        <v>0</v>
      </c>
      <c r="L38" s="456">
        <v>0</v>
      </c>
      <c r="M38" s="336"/>
    </row>
    <row r="39" spans="1:22" ht="13.5" hidden="1" customHeight="1">
      <c r="A39" s="636"/>
      <c r="B39" s="639"/>
      <c r="C39" s="642"/>
      <c r="D39" s="645"/>
      <c r="E39" s="648"/>
      <c r="F39" s="651"/>
      <c r="G39" s="697"/>
      <c r="H39" s="339"/>
      <c r="I39" s="340"/>
      <c r="J39" s="341"/>
      <c r="K39" s="241">
        <v>0</v>
      </c>
      <c r="L39" s="456">
        <v>0</v>
      </c>
      <c r="M39" s="336"/>
    </row>
    <row r="40" spans="1:22" ht="13.5" hidden="1" customHeight="1" thickBot="1">
      <c r="A40" s="636"/>
      <c r="B40" s="639"/>
      <c r="C40" s="642"/>
      <c r="D40" s="645"/>
      <c r="E40" s="648"/>
      <c r="F40" s="651"/>
      <c r="G40" s="697"/>
      <c r="H40" s="339"/>
      <c r="I40" s="340"/>
      <c r="J40" s="341"/>
      <c r="K40" s="241">
        <v>0</v>
      </c>
      <c r="L40" s="455">
        <v>0</v>
      </c>
      <c r="M40" s="336"/>
    </row>
    <row r="41" spans="1:22" ht="16.5" thickBot="1">
      <c r="A41" s="637"/>
      <c r="B41" s="640"/>
      <c r="C41" s="643"/>
      <c r="D41" s="646"/>
      <c r="E41" s="649"/>
      <c r="F41" s="652"/>
      <c r="G41" s="698"/>
      <c r="H41" s="655" t="s">
        <v>177</v>
      </c>
      <c r="I41" s="656"/>
      <c r="J41" s="656"/>
      <c r="K41" s="248">
        <v>0</v>
      </c>
      <c r="L41" s="249"/>
      <c r="M41" s="251"/>
    </row>
    <row r="42" spans="1:22" s="256" customFormat="1" ht="34.5" customHeight="1" thickBot="1">
      <c r="A42" s="252"/>
      <c r="B42" s="253"/>
      <c r="C42" s="253"/>
      <c r="D42" s="629"/>
      <c r="E42" s="630"/>
      <c r="F42" s="253"/>
      <c r="G42" s="253"/>
      <c r="H42" s="253"/>
      <c r="I42" s="253"/>
      <c r="J42" s="253"/>
      <c r="K42" s="253"/>
      <c r="L42" s="471" t="s">
        <v>259</v>
      </c>
      <c r="M42" s="472">
        <v>0</v>
      </c>
    </row>
    <row r="43" spans="1:22" ht="12" customHeight="1">
      <c r="A43" s="258"/>
      <c r="B43" s="259"/>
      <c r="C43" s="260"/>
      <c r="D43" s="260"/>
      <c r="E43" s="261"/>
      <c r="F43" s="262"/>
      <c r="G43" s="262"/>
      <c r="H43" s="263"/>
      <c r="I43" s="264"/>
      <c r="J43" s="265"/>
      <c r="K43" s="265"/>
      <c r="L43" s="265"/>
      <c r="M43" s="266"/>
      <c r="R43" s="216"/>
      <c r="S43" s="216"/>
      <c r="T43" s="216"/>
      <c r="U43" s="216"/>
      <c r="V43" s="216"/>
    </row>
    <row r="44" spans="1:22" ht="12.75" customHeight="1">
      <c r="A44" s="230" t="s">
        <v>71</v>
      </c>
      <c r="B44" s="231">
        <v>3</v>
      </c>
      <c r="C44" s="631" t="s">
        <v>275</v>
      </c>
      <c r="D44" s="631"/>
      <c r="E44" s="631"/>
      <c r="F44" s="631"/>
      <c r="G44" s="631"/>
      <c r="H44" s="631"/>
      <c r="I44" s="631"/>
      <c r="J44" s="631"/>
      <c r="K44" s="452"/>
      <c r="L44" s="452"/>
      <c r="M44" s="267"/>
    </row>
    <row r="45" spans="1:22" ht="12.75" customHeight="1">
      <c r="A45" s="230"/>
      <c r="B45" s="230"/>
      <c r="C45" s="632" t="s">
        <v>574</v>
      </c>
      <c r="D45" s="632"/>
      <c r="E45" s="632"/>
      <c r="F45" s="632"/>
      <c r="G45" s="632"/>
      <c r="H45" s="632"/>
      <c r="I45" s="632"/>
      <c r="J45" s="632"/>
      <c r="K45" s="453"/>
      <c r="L45" s="453"/>
      <c r="M45" s="267"/>
    </row>
    <row r="46" spans="1:22" ht="13.5" thickBot="1"/>
    <row r="47" spans="1:22" ht="50.25" customHeight="1" thickBot="1">
      <c r="A47" s="235" t="s">
        <v>169</v>
      </c>
      <c r="B47" s="236" t="s">
        <v>170</v>
      </c>
      <c r="C47" s="236" t="s">
        <v>171</v>
      </c>
      <c r="D47" s="633" t="s">
        <v>172</v>
      </c>
      <c r="E47" s="634"/>
      <c r="F47" s="236" t="s">
        <v>173</v>
      </c>
      <c r="G47" s="236" t="s">
        <v>201</v>
      </c>
      <c r="H47" s="236" t="s">
        <v>6</v>
      </c>
      <c r="I47" s="236" t="s">
        <v>174</v>
      </c>
      <c r="J47" s="236" t="s">
        <v>29</v>
      </c>
      <c r="K47" s="236" t="s">
        <v>14</v>
      </c>
      <c r="L47" s="236" t="s">
        <v>324</v>
      </c>
      <c r="M47" s="237" t="s">
        <v>323</v>
      </c>
    </row>
    <row r="48" spans="1:22" ht="83.25" customHeight="1" thickBot="1">
      <c r="A48" s="635" t="s">
        <v>277</v>
      </c>
      <c r="B48" s="638" t="s">
        <v>352</v>
      </c>
      <c r="C48" s="641" t="s">
        <v>353</v>
      </c>
      <c r="D48" s="644">
        <v>37273</v>
      </c>
      <c r="E48" s="647" t="s">
        <v>584</v>
      </c>
      <c r="F48" s="695" t="s">
        <v>319</v>
      </c>
      <c r="G48" s="650" t="s">
        <v>586</v>
      </c>
      <c r="H48" s="238"/>
      <c r="I48" s="239"/>
      <c r="J48" s="240"/>
      <c r="K48" s="241"/>
      <c r="L48" s="456"/>
      <c r="M48" s="490"/>
    </row>
    <row r="49" spans="1:13" ht="13.5" hidden="1" customHeight="1" thickBot="1">
      <c r="A49" s="636"/>
      <c r="B49" s="639"/>
      <c r="C49" s="642"/>
      <c r="D49" s="645"/>
      <c r="E49" s="648"/>
      <c r="F49" s="651"/>
      <c r="G49" s="653"/>
      <c r="H49" s="339"/>
      <c r="I49" s="340"/>
      <c r="J49" s="341"/>
      <c r="K49" s="241">
        <v>0</v>
      </c>
      <c r="L49" s="456">
        <v>0</v>
      </c>
      <c r="M49" s="332"/>
    </row>
    <row r="50" spans="1:13" ht="13.5" hidden="1" customHeight="1" thickBot="1">
      <c r="A50" s="636"/>
      <c r="B50" s="639"/>
      <c r="C50" s="642"/>
      <c r="D50" s="645"/>
      <c r="E50" s="648"/>
      <c r="F50" s="651"/>
      <c r="G50" s="653"/>
      <c r="H50" s="339"/>
      <c r="I50" s="340"/>
      <c r="J50" s="341"/>
      <c r="K50" s="241">
        <v>0</v>
      </c>
      <c r="L50" s="456">
        <v>0</v>
      </c>
      <c r="M50" s="332"/>
    </row>
    <row r="51" spans="1:13" ht="13.5" hidden="1" customHeight="1" thickBot="1">
      <c r="A51" s="636"/>
      <c r="B51" s="639"/>
      <c r="C51" s="642"/>
      <c r="D51" s="645"/>
      <c r="E51" s="648"/>
      <c r="F51" s="651"/>
      <c r="G51" s="653"/>
      <c r="H51" s="339"/>
      <c r="I51" s="340"/>
      <c r="J51" s="341"/>
      <c r="K51" s="241">
        <v>0</v>
      </c>
      <c r="L51" s="456">
        <v>0</v>
      </c>
      <c r="M51" s="332"/>
    </row>
    <row r="52" spans="1:13" ht="13.5" hidden="1" customHeight="1" thickBot="1">
      <c r="A52" s="636"/>
      <c r="B52" s="639"/>
      <c r="C52" s="642"/>
      <c r="D52" s="645"/>
      <c r="E52" s="648"/>
      <c r="F52" s="651"/>
      <c r="G52" s="653"/>
      <c r="H52" s="339"/>
      <c r="I52" s="340"/>
      <c r="J52" s="341"/>
      <c r="K52" s="241">
        <v>0</v>
      </c>
      <c r="L52" s="456">
        <v>0</v>
      </c>
      <c r="M52" s="336"/>
    </row>
    <row r="53" spans="1:13" ht="19.5" customHeight="1" thickBot="1">
      <c r="A53" s="637"/>
      <c r="B53" s="640"/>
      <c r="C53" s="643"/>
      <c r="D53" s="646"/>
      <c r="E53" s="649"/>
      <c r="F53" s="652"/>
      <c r="G53" s="654"/>
      <c r="H53" s="655" t="s">
        <v>178</v>
      </c>
      <c r="I53" s="656"/>
      <c r="J53" s="656"/>
      <c r="K53" s="248">
        <v>0</v>
      </c>
      <c r="L53" s="342"/>
      <c r="M53" s="257"/>
    </row>
    <row r="54" spans="1:13" s="256" customFormat="1" ht="27.75" customHeight="1" thickBot="1">
      <c r="A54" s="252"/>
      <c r="B54" s="253"/>
      <c r="C54" s="253"/>
      <c r="D54" s="629"/>
      <c r="E54" s="630"/>
      <c r="F54" s="253"/>
      <c r="G54" s="253"/>
      <c r="H54" s="253"/>
      <c r="I54" s="253"/>
      <c r="J54" s="253"/>
      <c r="K54" s="253"/>
      <c r="L54" s="471" t="s">
        <v>259</v>
      </c>
      <c r="M54" s="472">
        <v>0</v>
      </c>
    </row>
    <row r="55" spans="1:13" ht="12.75" customHeight="1">
      <c r="A55" s="258"/>
      <c r="B55" s="259"/>
      <c r="C55" s="260"/>
      <c r="D55" s="260"/>
      <c r="E55" s="261"/>
      <c r="F55" s="262"/>
      <c r="G55" s="262"/>
      <c r="H55" s="263"/>
      <c r="I55" s="264"/>
      <c r="J55" s="265"/>
      <c r="K55" s="265"/>
      <c r="L55" s="265"/>
      <c r="M55" s="266"/>
    </row>
    <row r="56" spans="1:13" ht="12.75" customHeight="1">
      <c r="A56" s="230" t="s">
        <v>71</v>
      </c>
      <c r="B56" s="231">
        <v>4</v>
      </c>
      <c r="C56" s="631" t="s">
        <v>387</v>
      </c>
      <c r="D56" s="631"/>
      <c r="E56" s="631"/>
      <c r="F56" s="631"/>
      <c r="G56" s="631"/>
      <c r="H56" s="631"/>
      <c r="I56" s="631"/>
      <c r="J56" s="631"/>
      <c r="K56" s="505"/>
      <c r="L56" s="505"/>
      <c r="M56" s="267"/>
    </row>
    <row r="57" spans="1:13" ht="12.75" customHeight="1">
      <c r="A57" s="230"/>
      <c r="B57" s="230"/>
      <c r="C57" s="632" t="s">
        <v>575</v>
      </c>
      <c r="D57" s="632"/>
      <c r="E57" s="632"/>
      <c r="F57" s="632"/>
      <c r="G57" s="632"/>
      <c r="H57" s="632"/>
      <c r="I57" s="632"/>
      <c r="J57" s="632"/>
      <c r="K57" s="506"/>
      <c r="L57" s="506"/>
      <c r="M57" s="267"/>
    </row>
    <row r="58" spans="1:13" ht="13.5" thickBot="1"/>
    <row r="59" spans="1:13" ht="50.25" customHeight="1" thickBot="1">
      <c r="A59" s="235" t="s">
        <v>169</v>
      </c>
      <c r="B59" s="236" t="s">
        <v>170</v>
      </c>
      <c r="C59" s="236" t="s">
        <v>171</v>
      </c>
      <c r="D59" s="633" t="s">
        <v>172</v>
      </c>
      <c r="E59" s="634"/>
      <c r="F59" s="236" t="s">
        <v>173</v>
      </c>
      <c r="G59" s="236" t="s">
        <v>201</v>
      </c>
      <c r="H59" s="236" t="s">
        <v>6</v>
      </c>
      <c r="I59" s="236" t="s">
        <v>174</v>
      </c>
      <c r="J59" s="236" t="s">
        <v>29</v>
      </c>
      <c r="K59" s="236" t="s">
        <v>14</v>
      </c>
      <c r="L59" s="236" t="s">
        <v>324</v>
      </c>
      <c r="M59" s="237" t="s">
        <v>323</v>
      </c>
    </row>
    <row r="60" spans="1:13" ht="36" customHeight="1" thickBot="1">
      <c r="A60" s="635" t="s">
        <v>277</v>
      </c>
      <c r="B60" s="638" t="s">
        <v>392</v>
      </c>
      <c r="C60" s="641" t="s">
        <v>393</v>
      </c>
      <c r="D60" s="644">
        <v>41613</v>
      </c>
      <c r="E60" s="647" t="s">
        <v>584</v>
      </c>
      <c r="F60" s="695" t="s">
        <v>319</v>
      </c>
      <c r="G60" s="650" t="s">
        <v>394</v>
      </c>
      <c r="H60" s="238"/>
      <c r="I60" s="239"/>
      <c r="J60" s="240"/>
      <c r="K60" s="241">
        <v>0</v>
      </c>
      <c r="L60" s="507"/>
      <c r="M60" s="490"/>
    </row>
    <row r="61" spans="1:13" ht="13.5" hidden="1" customHeight="1">
      <c r="A61" s="636"/>
      <c r="B61" s="639"/>
      <c r="C61" s="642"/>
      <c r="D61" s="645"/>
      <c r="E61" s="648"/>
      <c r="F61" s="651"/>
      <c r="G61" s="653"/>
      <c r="H61" s="339"/>
      <c r="I61" s="340"/>
      <c r="J61" s="341"/>
      <c r="K61" s="241">
        <v>0</v>
      </c>
      <c r="L61" s="507">
        <v>0</v>
      </c>
      <c r="M61" s="332"/>
    </row>
    <row r="62" spans="1:13" ht="13.5" hidden="1" customHeight="1">
      <c r="A62" s="636"/>
      <c r="B62" s="639"/>
      <c r="C62" s="642"/>
      <c r="D62" s="645"/>
      <c r="E62" s="648"/>
      <c r="F62" s="651"/>
      <c r="G62" s="653"/>
      <c r="H62" s="339"/>
      <c r="I62" s="340"/>
      <c r="J62" s="341"/>
      <c r="K62" s="241">
        <v>0</v>
      </c>
      <c r="L62" s="507">
        <v>0</v>
      </c>
      <c r="M62" s="332"/>
    </row>
    <row r="63" spans="1:13" ht="13.5" hidden="1" customHeight="1">
      <c r="A63" s="636"/>
      <c r="B63" s="639"/>
      <c r="C63" s="642"/>
      <c r="D63" s="645"/>
      <c r="E63" s="648"/>
      <c r="F63" s="651"/>
      <c r="G63" s="653"/>
      <c r="H63" s="339"/>
      <c r="I63" s="340"/>
      <c r="J63" s="341"/>
      <c r="K63" s="241">
        <v>0</v>
      </c>
      <c r="L63" s="507">
        <v>0</v>
      </c>
      <c r="M63" s="332"/>
    </row>
    <row r="64" spans="1:13" ht="13.5" hidden="1" customHeight="1">
      <c r="A64" s="636"/>
      <c r="B64" s="639"/>
      <c r="C64" s="642"/>
      <c r="D64" s="645"/>
      <c r="E64" s="648"/>
      <c r="F64" s="651"/>
      <c r="G64" s="653"/>
      <c r="H64" s="339"/>
      <c r="I64" s="340"/>
      <c r="J64" s="341"/>
      <c r="K64" s="241">
        <v>0</v>
      </c>
      <c r="L64" s="507">
        <v>0</v>
      </c>
      <c r="M64" s="336"/>
    </row>
    <row r="65" spans="1:13" ht="19.5" customHeight="1" thickBot="1">
      <c r="A65" s="637"/>
      <c r="B65" s="640"/>
      <c r="C65" s="643"/>
      <c r="D65" s="646"/>
      <c r="E65" s="649"/>
      <c r="F65" s="652"/>
      <c r="G65" s="654"/>
      <c r="H65" s="655" t="s">
        <v>178</v>
      </c>
      <c r="I65" s="656"/>
      <c r="J65" s="656"/>
      <c r="K65" s="248">
        <v>0</v>
      </c>
      <c r="L65" s="342"/>
      <c r="M65" s="257"/>
    </row>
    <row r="66" spans="1:13" s="256" customFormat="1" ht="27.75" customHeight="1" thickBot="1">
      <c r="A66" s="252"/>
      <c r="B66" s="253"/>
      <c r="C66" s="253"/>
      <c r="D66" s="629"/>
      <c r="E66" s="630"/>
      <c r="F66" s="253"/>
      <c r="G66" s="253"/>
      <c r="H66" s="253"/>
      <c r="I66" s="253"/>
      <c r="J66" s="253"/>
      <c r="K66" s="253"/>
      <c r="L66" s="471" t="s">
        <v>259</v>
      </c>
      <c r="M66" s="472">
        <v>0</v>
      </c>
    </row>
    <row r="68" spans="1:13">
      <c r="A68" s="230" t="s">
        <v>71</v>
      </c>
      <c r="B68" s="231">
        <v>5</v>
      </c>
      <c r="C68" s="631" t="s">
        <v>405</v>
      </c>
      <c r="D68" s="631"/>
      <c r="E68" s="631"/>
      <c r="F68" s="631"/>
      <c r="G68" s="631"/>
      <c r="H68" s="631"/>
      <c r="I68" s="631"/>
      <c r="J68" s="631"/>
      <c r="K68" s="513"/>
      <c r="L68" s="513"/>
      <c r="M68" s="267"/>
    </row>
    <row r="69" spans="1:13">
      <c r="A69" s="230"/>
      <c r="B69" s="230"/>
      <c r="C69" s="632" t="s">
        <v>576</v>
      </c>
      <c r="D69" s="632"/>
      <c r="E69" s="632"/>
      <c r="F69" s="632"/>
      <c r="G69" s="632"/>
      <c r="H69" s="632"/>
      <c r="I69" s="632"/>
      <c r="J69" s="632"/>
      <c r="K69" s="514"/>
      <c r="L69" s="514"/>
      <c r="M69" s="267"/>
    </row>
    <row r="70" spans="1:13" ht="13.5" thickBot="1"/>
    <row r="71" spans="1:13" ht="63.75" thickBot="1">
      <c r="A71" s="235" t="s">
        <v>169</v>
      </c>
      <c r="B71" s="236" t="s">
        <v>170</v>
      </c>
      <c r="C71" s="236" t="s">
        <v>171</v>
      </c>
      <c r="D71" s="633" t="s">
        <v>172</v>
      </c>
      <c r="E71" s="634"/>
      <c r="F71" s="236" t="s">
        <v>173</v>
      </c>
      <c r="G71" s="236" t="s">
        <v>201</v>
      </c>
      <c r="H71" s="236" t="s">
        <v>6</v>
      </c>
      <c r="I71" s="236" t="s">
        <v>174</v>
      </c>
      <c r="J71" s="236" t="s">
        <v>29</v>
      </c>
      <c r="K71" s="236" t="s">
        <v>14</v>
      </c>
      <c r="L71" s="236" t="s">
        <v>324</v>
      </c>
      <c r="M71" s="237" t="s">
        <v>323</v>
      </c>
    </row>
    <row r="72" spans="1:13" ht="101.25" customHeight="1" thickBot="1">
      <c r="A72" s="635" t="s">
        <v>277</v>
      </c>
      <c r="B72" s="638" t="s">
        <v>415</v>
      </c>
      <c r="C72" s="641" t="s">
        <v>416</v>
      </c>
      <c r="D72" s="644">
        <v>38749</v>
      </c>
      <c r="E72" s="647" t="s">
        <v>584</v>
      </c>
      <c r="F72" s="695" t="s">
        <v>319</v>
      </c>
      <c r="G72" s="650" t="s">
        <v>587</v>
      </c>
      <c r="H72" s="339"/>
      <c r="I72" s="239"/>
      <c r="J72" s="240"/>
      <c r="K72" s="241">
        <v>0</v>
      </c>
      <c r="L72" s="516"/>
      <c r="M72" s="490"/>
    </row>
    <row r="73" spans="1:13" ht="13.5" hidden="1" thickBot="1">
      <c r="A73" s="636"/>
      <c r="B73" s="639"/>
      <c r="C73" s="642"/>
      <c r="D73" s="645"/>
      <c r="E73" s="648"/>
      <c r="F73" s="651"/>
      <c r="G73" s="653"/>
      <c r="H73" s="339"/>
      <c r="I73" s="340"/>
      <c r="J73" s="341"/>
      <c r="K73" s="241">
        <v>0</v>
      </c>
      <c r="L73" s="516">
        <v>0</v>
      </c>
      <c r="M73" s="332"/>
    </row>
    <row r="74" spans="1:13" ht="13.5" hidden="1" thickBot="1">
      <c r="A74" s="636"/>
      <c r="B74" s="639"/>
      <c r="C74" s="642"/>
      <c r="D74" s="645"/>
      <c r="E74" s="648"/>
      <c r="F74" s="651"/>
      <c r="G74" s="653"/>
      <c r="H74" s="339"/>
      <c r="I74" s="340"/>
      <c r="J74" s="341"/>
      <c r="K74" s="241">
        <v>0</v>
      </c>
      <c r="L74" s="516">
        <v>0</v>
      </c>
      <c r="M74" s="332"/>
    </row>
    <row r="75" spans="1:13" ht="13.5" hidden="1" thickBot="1">
      <c r="A75" s="636"/>
      <c r="B75" s="639"/>
      <c r="C75" s="642"/>
      <c r="D75" s="645"/>
      <c r="E75" s="648"/>
      <c r="F75" s="651"/>
      <c r="G75" s="653"/>
      <c r="H75" s="339"/>
      <c r="I75" s="340"/>
      <c r="J75" s="341"/>
      <c r="K75" s="241">
        <v>0</v>
      </c>
      <c r="L75" s="516">
        <v>0</v>
      </c>
      <c r="M75" s="332"/>
    </row>
    <row r="76" spans="1:13" ht="13.5" hidden="1" thickBot="1">
      <c r="A76" s="636"/>
      <c r="B76" s="639"/>
      <c r="C76" s="642"/>
      <c r="D76" s="645"/>
      <c r="E76" s="648"/>
      <c r="F76" s="651"/>
      <c r="G76" s="653"/>
      <c r="H76" s="339"/>
      <c r="I76" s="340"/>
      <c r="J76" s="341"/>
      <c r="K76" s="241">
        <v>0</v>
      </c>
      <c r="L76" s="516">
        <v>0</v>
      </c>
      <c r="M76" s="336"/>
    </row>
    <row r="77" spans="1:13" ht="16.5" thickBot="1">
      <c r="A77" s="637"/>
      <c r="B77" s="640"/>
      <c r="C77" s="643"/>
      <c r="D77" s="646"/>
      <c r="E77" s="649"/>
      <c r="F77" s="652"/>
      <c r="G77" s="654"/>
      <c r="H77" s="655" t="s">
        <v>178</v>
      </c>
      <c r="I77" s="656"/>
      <c r="J77" s="656"/>
      <c r="K77" s="248">
        <v>0</v>
      </c>
      <c r="L77" s="342"/>
      <c r="M77" s="257"/>
    </row>
    <row r="78" spans="1:13" ht="30" customHeight="1" thickBot="1">
      <c r="A78" s="252"/>
      <c r="B78" s="253"/>
      <c r="C78" s="253"/>
      <c r="D78" s="629"/>
      <c r="E78" s="630"/>
      <c r="F78" s="253"/>
      <c r="G78" s="253"/>
      <c r="H78" s="253"/>
      <c r="I78" s="253"/>
      <c r="J78" s="253"/>
      <c r="K78" s="253"/>
      <c r="L78" s="471" t="s">
        <v>259</v>
      </c>
      <c r="M78" s="472">
        <v>0</v>
      </c>
    </row>
    <row r="80" spans="1:13">
      <c r="A80" s="230" t="s">
        <v>71</v>
      </c>
      <c r="B80" s="231">
        <v>6</v>
      </c>
      <c r="C80" s="631" t="s">
        <v>421</v>
      </c>
      <c r="D80" s="631"/>
      <c r="E80" s="631"/>
      <c r="F80" s="631"/>
      <c r="G80" s="631"/>
      <c r="H80" s="631"/>
      <c r="I80" s="631"/>
      <c r="J80" s="631"/>
      <c r="K80" s="523"/>
      <c r="L80" s="523"/>
      <c r="M80" s="267"/>
    </row>
    <row r="81" spans="1:13">
      <c r="A81" s="230"/>
      <c r="B81" s="230"/>
      <c r="C81" s="632" t="s">
        <v>577</v>
      </c>
      <c r="D81" s="632"/>
      <c r="E81" s="632"/>
      <c r="F81" s="632"/>
      <c r="G81" s="632"/>
      <c r="H81" s="632"/>
      <c r="I81" s="632"/>
      <c r="J81" s="632"/>
      <c r="K81" s="524"/>
      <c r="L81" s="524"/>
      <c r="M81" s="267"/>
    </row>
    <row r="82" spans="1:13" ht="13.5" thickBot="1"/>
    <row r="83" spans="1:13" ht="63.75" thickBot="1">
      <c r="A83" s="235" t="s">
        <v>169</v>
      </c>
      <c r="B83" s="236" t="s">
        <v>170</v>
      </c>
      <c r="C83" s="236" t="s">
        <v>171</v>
      </c>
      <c r="D83" s="633" t="s">
        <v>172</v>
      </c>
      <c r="E83" s="634"/>
      <c r="F83" s="236" t="s">
        <v>173</v>
      </c>
      <c r="G83" s="236" t="s">
        <v>201</v>
      </c>
      <c r="H83" s="236" t="s">
        <v>6</v>
      </c>
      <c r="I83" s="236" t="s">
        <v>174</v>
      </c>
      <c r="J83" s="236" t="s">
        <v>29</v>
      </c>
      <c r="K83" s="236" t="s">
        <v>14</v>
      </c>
      <c r="L83" s="236" t="s">
        <v>324</v>
      </c>
      <c r="M83" s="237" t="s">
        <v>323</v>
      </c>
    </row>
    <row r="84" spans="1:13" ht="50.25" customHeight="1" thickBot="1">
      <c r="A84" s="635" t="s">
        <v>277</v>
      </c>
      <c r="B84" s="638" t="s">
        <v>498</v>
      </c>
      <c r="C84" s="641">
        <v>11133</v>
      </c>
      <c r="D84" s="644">
        <v>26277</v>
      </c>
      <c r="E84" s="647" t="s">
        <v>584</v>
      </c>
      <c r="F84" s="695" t="s">
        <v>499</v>
      </c>
      <c r="G84" s="650" t="s">
        <v>500</v>
      </c>
      <c r="H84" s="339"/>
      <c r="I84" s="239"/>
      <c r="J84" s="240"/>
      <c r="K84" s="241">
        <v>0</v>
      </c>
      <c r="L84" s="526"/>
      <c r="M84" s="490"/>
    </row>
    <row r="85" spans="1:13" ht="13.5" hidden="1" thickBot="1">
      <c r="A85" s="636"/>
      <c r="B85" s="639"/>
      <c r="C85" s="642"/>
      <c r="D85" s="645"/>
      <c r="E85" s="648"/>
      <c r="F85" s="651"/>
      <c r="G85" s="653"/>
      <c r="H85" s="339"/>
      <c r="I85" s="340"/>
      <c r="J85" s="341"/>
      <c r="K85" s="241">
        <v>0</v>
      </c>
      <c r="L85" s="526">
        <v>0</v>
      </c>
      <c r="M85" s="332"/>
    </row>
    <row r="86" spans="1:13" ht="13.5" hidden="1" thickBot="1">
      <c r="A86" s="636"/>
      <c r="B86" s="639"/>
      <c r="C86" s="642"/>
      <c r="D86" s="645"/>
      <c r="E86" s="648"/>
      <c r="F86" s="651"/>
      <c r="G86" s="653"/>
      <c r="H86" s="339"/>
      <c r="I86" s="340"/>
      <c r="J86" s="341"/>
      <c r="K86" s="241">
        <v>0</v>
      </c>
      <c r="L86" s="526">
        <v>0</v>
      </c>
      <c r="M86" s="332"/>
    </row>
    <row r="87" spans="1:13" ht="13.5" hidden="1" thickBot="1">
      <c r="A87" s="636"/>
      <c r="B87" s="639"/>
      <c r="C87" s="642"/>
      <c r="D87" s="645"/>
      <c r="E87" s="648"/>
      <c r="F87" s="651"/>
      <c r="G87" s="653"/>
      <c r="H87" s="339"/>
      <c r="I87" s="340"/>
      <c r="J87" s="341"/>
      <c r="K87" s="241">
        <v>0</v>
      </c>
      <c r="L87" s="526">
        <v>0</v>
      </c>
      <c r="M87" s="332"/>
    </row>
    <row r="88" spans="1:13" ht="13.5" hidden="1" thickBot="1">
      <c r="A88" s="636"/>
      <c r="B88" s="639"/>
      <c r="C88" s="642"/>
      <c r="D88" s="645"/>
      <c r="E88" s="648"/>
      <c r="F88" s="651"/>
      <c r="G88" s="653"/>
      <c r="H88" s="339"/>
      <c r="I88" s="340"/>
      <c r="J88" s="341"/>
      <c r="K88" s="241">
        <v>0</v>
      </c>
      <c r="L88" s="526">
        <v>0</v>
      </c>
      <c r="M88" s="336"/>
    </row>
    <row r="89" spans="1:13" ht="16.5" thickBot="1">
      <c r="A89" s="637"/>
      <c r="B89" s="640"/>
      <c r="C89" s="643"/>
      <c r="D89" s="646"/>
      <c r="E89" s="649"/>
      <c r="F89" s="652"/>
      <c r="G89" s="654"/>
      <c r="H89" s="655" t="s">
        <v>178</v>
      </c>
      <c r="I89" s="656"/>
      <c r="J89" s="656"/>
      <c r="K89" s="248">
        <v>0</v>
      </c>
      <c r="L89" s="342"/>
      <c r="M89" s="257"/>
    </row>
    <row r="90" spans="1:13" ht="28.5" customHeight="1" thickBot="1">
      <c r="A90" s="252"/>
      <c r="B90" s="253"/>
      <c r="C90" s="253"/>
      <c r="D90" s="629"/>
      <c r="E90" s="630"/>
      <c r="F90" s="253"/>
      <c r="G90" s="253"/>
      <c r="H90" s="253"/>
      <c r="I90" s="253"/>
      <c r="J90" s="253"/>
      <c r="K90" s="253"/>
      <c r="L90" s="471" t="s">
        <v>259</v>
      </c>
      <c r="M90" s="472">
        <v>0</v>
      </c>
    </row>
    <row r="93" spans="1:13">
      <c r="A93" s="230" t="s">
        <v>71</v>
      </c>
      <c r="B93" s="231">
        <v>7</v>
      </c>
      <c r="C93" s="631" t="s">
        <v>435</v>
      </c>
      <c r="D93" s="631"/>
      <c r="E93" s="631"/>
      <c r="F93" s="631"/>
      <c r="G93" s="631"/>
      <c r="H93" s="631"/>
      <c r="I93" s="631"/>
      <c r="J93" s="631"/>
      <c r="K93" s="533"/>
      <c r="L93" s="533"/>
      <c r="M93" s="267"/>
    </row>
    <row r="94" spans="1:13">
      <c r="A94" s="230"/>
      <c r="B94" s="230"/>
      <c r="C94" s="632" t="s">
        <v>578</v>
      </c>
      <c r="D94" s="632"/>
      <c r="E94" s="632"/>
      <c r="F94" s="632"/>
      <c r="G94" s="632"/>
      <c r="H94" s="632"/>
      <c r="I94" s="632"/>
      <c r="J94" s="632"/>
      <c r="K94" s="534"/>
      <c r="L94" s="534"/>
      <c r="M94" s="267"/>
    </row>
    <row r="95" spans="1:13" ht="13.5" thickBot="1"/>
    <row r="96" spans="1:13" ht="63.75" thickBot="1">
      <c r="A96" s="235" t="s">
        <v>169</v>
      </c>
      <c r="B96" s="236" t="s">
        <v>170</v>
      </c>
      <c r="C96" s="236" t="s">
        <v>171</v>
      </c>
      <c r="D96" s="633" t="s">
        <v>172</v>
      </c>
      <c r="E96" s="634"/>
      <c r="F96" s="236" t="s">
        <v>173</v>
      </c>
      <c r="G96" s="236" t="s">
        <v>201</v>
      </c>
      <c r="H96" s="236" t="s">
        <v>6</v>
      </c>
      <c r="I96" s="236" t="s">
        <v>174</v>
      </c>
      <c r="J96" s="236" t="s">
        <v>29</v>
      </c>
      <c r="K96" s="236" t="s">
        <v>14</v>
      </c>
      <c r="L96" s="236" t="s">
        <v>324</v>
      </c>
      <c r="M96" s="237" t="s">
        <v>323</v>
      </c>
    </row>
    <row r="97" spans="1:13" ht="42.75" customHeight="1" thickBot="1">
      <c r="A97" s="635" t="s">
        <v>277</v>
      </c>
      <c r="B97" s="638" t="s">
        <v>477</v>
      </c>
      <c r="C97" s="641" t="s">
        <v>504</v>
      </c>
      <c r="D97" s="644">
        <v>37483</v>
      </c>
      <c r="E97" s="647" t="s">
        <v>584</v>
      </c>
      <c r="F97" s="695" t="s">
        <v>319</v>
      </c>
      <c r="G97" s="650" t="s">
        <v>442</v>
      </c>
      <c r="H97" s="339"/>
      <c r="I97" s="239"/>
      <c r="J97" s="240"/>
      <c r="K97" s="241">
        <v>0</v>
      </c>
      <c r="L97" s="536"/>
      <c r="M97" s="490"/>
    </row>
    <row r="98" spans="1:13" ht="12.75" hidden="1" customHeight="1">
      <c r="A98" s="636"/>
      <c r="B98" s="639"/>
      <c r="C98" s="642"/>
      <c r="D98" s="645"/>
      <c r="E98" s="648"/>
      <c r="F98" s="651"/>
      <c r="G98" s="653"/>
      <c r="H98" s="339"/>
      <c r="I98" s="340"/>
      <c r="J98" s="341"/>
      <c r="K98" s="241">
        <v>0</v>
      </c>
      <c r="L98" s="536">
        <v>0</v>
      </c>
      <c r="M98" s="332"/>
    </row>
    <row r="99" spans="1:13" ht="12.75" hidden="1" customHeight="1">
      <c r="A99" s="636"/>
      <c r="B99" s="639"/>
      <c r="C99" s="642"/>
      <c r="D99" s="645"/>
      <c r="E99" s="648"/>
      <c r="F99" s="651"/>
      <c r="G99" s="653"/>
      <c r="H99" s="339"/>
      <c r="I99" s="340"/>
      <c r="J99" s="341"/>
      <c r="K99" s="241">
        <v>0</v>
      </c>
      <c r="L99" s="536">
        <v>0</v>
      </c>
      <c r="M99" s="332"/>
    </row>
    <row r="100" spans="1:13" ht="12.75" hidden="1" customHeight="1">
      <c r="A100" s="636"/>
      <c r="B100" s="639"/>
      <c r="C100" s="642"/>
      <c r="D100" s="645"/>
      <c r="E100" s="648"/>
      <c r="F100" s="651"/>
      <c r="G100" s="653"/>
      <c r="H100" s="339"/>
      <c r="I100" s="340"/>
      <c r="J100" s="341"/>
      <c r="K100" s="241">
        <v>0</v>
      </c>
      <c r="L100" s="536">
        <v>0</v>
      </c>
      <c r="M100" s="332"/>
    </row>
    <row r="101" spans="1:13" ht="13.5" hidden="1" customHeight="1" thickBot="1">
      <c r="A101" s="636"/>
      <c r="B101" s="639"/>
      <c r="C101" s="642"/>
      <c r="D101" s="645"/>
      <c r="E101" s="648"/>
      <c r="F101" s="651"/>
      <c r="G101" s="653"/>
      <c r="H101" s="339"/>
      <c r="I101" s="340"/>
      <c r="J101" s="341"/>
      <c r="K101" s="241">
        <v>0</v>
      </c>
      <c r="L101" s="536">
        <v>0</v>
      </c>
      <c r="M101" s="336"/>
    </row>
    <row r="102" spans="1:13" ht="16.5" thickBot="1">
      <c r="A102" s="637"/>
      <c r="B102" s="640"/>
      <c r="C102" s="643"/>
      <c r="D102" s="646"/>
      <c r="E102" s="649"/>
      <c r="F102" s="652"/>
      <c r="G102" s="654"/>
      <c r="H102" s="655" t="s">
        <v>178</v>
      </c>
      <c r="I102" s="656"/>
      <c r="J102" s="656"/>
      <c r="K102" s="248">
        <v>0</v>
      </c>
      <c r="L102" s="342"/>
      <c r="M102" s="257"/>
    </row>
    <row r="103" spans="1:13" ht="28.5" customHeight="1" thickBot="1">
      <c r="A103" s="252"/>
      <c r="B103" s="253"/>
      <c r="C103" s="253"/>
      <c r="D103" s="629"/>
      <c r="E103" s="630"/>
      <c r="F103" s="253"/>
      <c r="G103" s="253"/>
      <c r="H103" s="253"/>
      <c r="I103" s="253"/>
      <c r="J103" s="253"/>
      <c r="K103" s="253"/>
      <c r="L103" s="471" t="s">
        <v>259</v>
      </c>
      <c r="M103" s="472">
        <v>0</v>
      </c>
    </row>
    <row r="106" spans="1:13">
      <c r="A106" s="230" t="s">
        <v>71</v>
      </c>
      <c r="B106" s="231">
        <v>8</v>
      </c>
      <c r="C106" s="631" t="s">
        <v>436</v>
      </c>
      <c r="D106" s="631"/>
      <c r="E106" s="631"/>
      <c r="F106" s="631"/>
      <c r="G106" s="631"/>
      <c r="H106" s="631"/>
      <c r="I106" s="631"/>
      <c r="J106" s="631"/>
      <c r="K106" s="550"/>
      <c r="L106" s="550"/>
      <c r="M106" s="267"/>
    </row>
    <row r="107" spans="1:13">
      <c r="A107" s="230"/>
      <c r="B107" s="230"/>
      <c r="C107" s="632" t="s">
        <v>579</v>
      </c>
      <c r="D107" s="632"/>
      <c r="E107" s="632"/>
      <c r="F107" s="632"/>
      <c r="G107" s="632"/>
      <c r="H107" s="632"/>
      <c r="I107" s="632"/>
      <c r="J107" s="632"/>
      <c r="K107" s="551"/>
      <c r="L107" s="551"/>
      <c r="M107" s="267"/>
    </row>
    <row r="108" spans="1:13" ht="13.5" thickBot="1"/>
    <row r="109" spans="1:13" ht="63.75" thickBot="1">
      <c r="A109" s="235" t="s">
        <v>169</v>
      </c>
      <c r="B109" s="236" t="s">
        <v>170</v>
      </c>
      <c r="C109" s="236" t="s">
        <v>171</v>
      </c>
      <c r="D109" s="633" t="s">
        <v>172</v>
      </c>
      <c r="E109" s="634"/>
      <c r="F109" s="236" t="s">
        <v>173</v>
      </c>
      <c r="G109" s="236" t="s">
        <v>201</v>
      </c>
      <c r="H109" s="236" t="s">
        <v>6</v>
      </c>
      <c r="I109" s="236" t="s">
        <v>174</v>
      </c>
      <c r="J109" s="236" t="s">
        <v>29</v>
      </c>
      <c r="K109" s="236" t="s">
        <v>14</v>
      </c>
      <c r="L109" s="236" t="s">
        <v>324</v>
      </c>
      <c r="M109" s="237" t="s">
        <v>323</v>
      </c>
    </row>
    <row r="110" spans="1:13" ht="47.25" customHeight="1" thickBot="1">
      <c r="A110" s="635" t="s">
        <v>277</v>
      </c>
      <c r="B110" s="638" t="s">
        <v>441</v>
      </c>
      <c r="C110" s="641">
        <v>12612</v>
      </c>
      <c r="D110" s="644">
        <v>26841</v>
      </c>
      <c r="E110" s="647" t="s">
        <v>584</v>
      </c>
      <c r="F110" s="695" t="s">
        <v>319</v>
      </c>
      <c r="G110" s="650" t="s">
        <v>442</v>
      </c>
      <c r="H110" s="339"/>
      <c r="I110" s="239"/>
      <c r="J110" s="240"/>
      <c r="K110" s="241">
        <v>0</v>
      </c>
      <c r="L110" s="552"/>
      <c r="M110" s="490"/>
    </row>
    <row r="111" spans="1:13" ht="13.5" hidden="1" thickBot="1">
      <c r="A111" s="636"/>
      <c r="B111" s="639"/>
      <c r="C111" s="642"/>
      <c r="D111" s="645"/>
      <c r="E111" s="648"/>
      <c r="F111" s="651"/>
      <c r="G111" s="653"/>
      <c r="H111" s="339"/>
      <c r="I111" s="340"/>
      <c r="J111" s="341"/>
      <c r="K111" s="241">
        <v>0</v>
      </c>
      <c r="L111" s="552">
        <v>0</v>
      </c>
      <c r="M111" s="332"/>
    </row>
    <row r="112" spans="1:13" ht="13.5" hidden="1" thickBot="1">
      <c r="A112" s="636"/>
      <c r="B112" s="639"/>
      <c r="C112" s="642"/>
      <c r="D112" s="645"/>
      <c r="E112" s="648"/>
      <c r="F112" s="651"/>
      <c r="G112" s="653"/>
      <c r="H112" s="339"/>
      <c r="I112" s="340"/>
      <c r="J112" s="341"/>
      <c r="K112" s="241">
        <v>0</v>
      </c>
      <c r="L112" s="552">
        <v>0</v>
      </c>
      <c r="M112" s="332"/>
    </row>
    <row r="113" spans="1:13" ht="13.5" hidden="1" thickBot="1">
      <c r="A113" s="636"/>
      <c r="B113" s="639"/>
      <c r="C113" s="642"/>
      <c r="D113" s="645"/>
      <c r="E113" s="648"/>
      <c r="F113" s="651"/>
      <c r="G113" s="653"/>
      <c r="H113" s="339"/>
      <c r="I113" s="340"/>
      <c r="J113" s="341"/>
      <c r="K113" s="241">
        <v>0</v>
      </c>
      <c r="L113" s="552">
        <v>0</v>
      </c>
      <c r="M113" s="332"/>
    </row>
    <row r="114" spans="1:13" ht="13.5" hidden="1" thickBot="1">
      <c r="A114" s="636"/>
      <c r="B114" s="639"/>
      <c r="C114" s="642"/>
      <c r="D114" s="645"/>
      <c r="E114" s="648"/>
      <c r="F114" s="651"/>
      <c r="G114" s="653"/>
      <c r="H114" s="339"/>
      <c r="I114" s="340"/>
      <c r="J114" s="341"/>
      <c r="K114" s="241">
        <v>0</v>
      </c>
      <c r="L114" s="552">
        <v>0</v>
      </c>
      <c r="M114" s="336"/>
    </row>
    <row r="115" spans="1:13" ht="16.5" thickBot="1">
      <c r="A115" s="637"/>
      <c r="B115" s="640"/>
      <c r="C115" s="643"/>
      <c r="D115" s="646"/>
      <c r="E115" s="649"/>
      <c r="F115" s="652"/>
      <c r="G115" s="654"/>
      <c r="H115" s="655" t="s">
        <v>178</v>
      </c>
      <c r="I115" s="656"/>
      <c r="J115" s="656"/>
      <c r="K115" s="248">
        <v>0</v>
      </c>
      <c r="L115" s="342"/>
      <c r="M115" s="257"/>
    </row>
    <row r="116" spans="1:13" ht="15.75" thickBot="1">
      <c r="A116" s="252"/>
      <c r="B116" s="253"/>
      <c r="C116" s="253"/>
      <c r="D116" s="629"/>
      <c r="E116" s="630"/>
      <c r="F116" s="253"/>
      <c r="G116" s="253"/>
      <c r="H116" s="253"/>
      <c r="I116" s="253"/>
      <c r="J116" s="253"/>
      <c r="K116" s="253"/>
      <c r="L116" s="471" t="s">
        <v>259</v>
      </c>
      <c r="M116" s="472">
        <v>0</v>
      </c>
    </row>
    <row r="119" spans="1:13">
      <c r="A119" s="230" t="s">
        <v>71</v>
      </c>
      <c r="B119" s="231">
        <v>9</v>
      </c>
      <c r="C119" s="631" t="s">
        <v>492</v>
      </c>
      <c r="D119" s="631"/>
      <c r="E119" s="631"/>
      <c r="F119" s="631"/>
      <c r="G119" s="631"/>
      <c r="H119" s="631"/>
      <c r="I119" s="631"/>
      <c r="J119" s="631"/>
      <c r="K119" s="550"/>
      <c r="L119" s="550"/>
      <c r="M119" s="267"/>
    </row>
    <row r="120" spans="1:13">
      <c r="A120" s="230"/>
      <c r="B120" s="230"/>
      <c r="C120" s="632" t="s">
        <v>580</v>
      </c>
      <c r="D120" s="632"/>
      <c r="E120" s="632"/>
      <c r="F120" s="632"/>
      <c r="G120" s="632"/>
      <c r="H120" s="632"/>
      <c r="I120" s="632"/>
      <c r="J120" s="632"/>
      <c r="K120" s="551"/>
      <c r="L120" s="551"/>
      <c r="M120" s="267"/>
    </row>
    <row r="121" spans="1:13" ht="13.5" thickBot="1"/>
    <row r="122" spans="1:13" ht="63.75" thickBot="1">
      <c r="A122" s="235" t="s">
        <v>169</v>
      </c>
      <c r="B122" s="236" t="s">
        <v>170</v>
      </c>
      <c r="C122" s="236" t="s">
        <v>171</v>
      </c>
      <c r="D122" s="633" t="s">
        <v>172</v>
      </c>
      <c r="E122" s="634"/>
      <c r="F122" s="236" t="s">
        <v>173</v>
      </c>
      <c r="G122" s="236" t="s">
        <v>201</v>
      </c>
      <c r="H122" s="236" t="s">
        <v>6</v>
      </c>
      <c r="I122" s="236" t="s">
        <v>174</v>
      </c>
      <c r="J122" s="236" t="s">
        <v>29</v>
      </c>
      <c r="K122" s="236" t="s">
        <v>14</v>
      </c>
      <c r="L122" s="236" t="s">
        <v>324</v>
      </c>
      <c r="M122" s="237" t="s">
        <v>323</v>
      </c>
    </row>
    <row r="123" spans="1:13" ht="48.75" customHeight="1" thickBot="1">
      <c r="A123" s="635" t="s">
        <v>277</v>
      </c>
      <c r="B123" s="638" t="s">
        <v>509</v>
      </c>
      <c r="C123" s="641" t="s">
        <v>510</v>
      </c>
      <c r="D123" s="644">
        <v>34473</v>
      </c>
      <c r="E123" s="647" t="s">
        <v>584</v>
      </c>
      <c r="F123" s="695" t="s">
        <v>319</v>
      </c>
      <c r="G123" s="650" t="s">
        <v>511</v>
      </c>
      <c r="H123" s="339"/>
      <c r="I123" s="239"/>
      <c r="J123" s="240"/>
      <c r="K123" s="241">
        <v>0</v>
      </c>
      <c r="L123" s="552"/>
      <c r="M123" s="490"/>
    </row>
    <row r="124" spans="1:13" ht="13.5" hidden="1" thickBot="1">
      <c r="A124" s="636"/>
      <c r="B124" s="639"/>
      <c r="C124" s="642"/>
      <c r="D124" s="645"/>
      <c r="E124" s="648"/>
      <c r="F124" s="651"/>
      <c r="G124" s="653"/>
      <c r="H124" s="339"/>
      <c r="I124" s="340"/>
      <c r="J124" s="341"/>
      <c r="K124" s="241">
        <v>0</v>
      </c>
      <c r="L124" s="552">
        <v>0</v>
      </c>
      <c r="M124" s="332"/>
    </row>
    <row r="125" spans="1:13" ht="13.5" hidden="1" thickBot="1">
      <c r="A125" s="636"/>
      <c r="B125" s="639"/>
      <c r="C125" s="642"/>
      <c r="D125" s="645"/>
      <c r="E125" s="648"/>
      <c r="F125" s="651"/>
      <c r="G125" s="653"/>
      <c r="H125" s="339"/>
      <c r="I125" s="340"/>
      <c r="J125" s="341"/>
      <c r="K125" s="241">
        <v>0</v>
      </c>
      <c r="L125" s="552">
        <v>0</v>
      </c>
      <c r="M125" s="332"/>
    </row>
    <row r="126" spans="1:13" ht="13.5" hidden="1" thickBot="1">
      <c r="A126" s="636"/>
      <c r="B126" s="639"/>
      <c r="C126" s="642"/>
      <c r="D126" s="645"/>
      <c r="E126" s="648"/>
      <c r="F126" s="651"/>
      <c r="G126" s="653"/>
      <c r="H126" s="339"/>
      <c r="I126" s="340"/>
      <c r="J126" s="341"/>
      <c r="K126" s="241">
        <v>0</v>
      </c>
      <c r="L126" s="552">
        <v>0</v>
      </c>
      <c r="M126" s="332"/>
    </row>
    <row r="127" spans="1:13" ht="13.5" hidden="1" thickBot="1">
      <c r="A127" s="636"/>
      <c r="B127" s="639"/>
      <c r="C127" s="642"/>
      <c r="D127" s="645"/>
      <c r="E127" s="648"/>
      <c r="F127" s="651"/>
      <c r="G127" s="653"/>
      <c r="H127" s="339"/>
      <c r="I127" s="340"/>
      <c r="J127" s="341"/>
      <c r="K127" s="241">
        <v>0</v>
      </c>
      <c r="L127" s="552">
        <v>0</v>
      </c>
      <c r="M127" s="336"/>
    </row>
    <row r="128" spans="1:13" ht="16.5" thickBot="1">
      <c r="A128" s="637"/>
      <c r="B128" s="640"/>
      <c r="C128" s="643"/>
      <c r="D128" s="646"/>
      <c r="E128" s="649"/>
      <c r="F128" s="652"/>
      <c r="G128" s="654"/>
      <c r="H128" s="655" t="s">
        <v>178</v>
      </c>
      <c r="I128" s="656"/>
      <c r="J128" s="656"/>
      <c r="K128" s="248">
        <v>0</v>
      </c>
      <c r="L128" s="342"/>
      <c r="M128" s="257"/>
    </row>
    <row r="129" spans="1:13" ht="15.75" thickBot="1">
      <c r="A129" s="252"/>
      <c r="B129" s="253"/>
      <c r="C129" s="253"/>
      <c r="D129" s="629"/>
      <c r="E129" s="630"/>
      <c r="F129" s="253"/>
      <c r="G129" s="253"/>
      <c r="H129" s="253"/>
      <c r="I129" s="253"/>
      <c r="J129" s="253"/>
      <c r="K129" s="253"/>
      <c r="L129" s="471" t="s">
        <v>259</v>
      </c>
      <c r="M129" s="472">
        <v>0</v>
      </c>
    </row>
    <row r="132" spans="1:13">
      <c r="A132" s="230" t="s">
        <v>71</v>
      </c>
      <c r="B132" s="231">
        <v>10</v>
      </c>
      <c r="C132" s="631" t="s">
        <v>459</v>
      </c>
      <c r="D132" s="631"/>
      <c r="E132" s="631"/>
      <c r="F132" s="631"/>
      <c r="G132" s="631"/>
      <c r="H132" s="631"/>
      <c r="I132" s="631"/>
      <c r="J132" s="631"/>
      <c r="K132" s="550"/>
      <c r="L132" s="550"/>
      <c r="M132" s="267"/>
    </row>
    <row r="133" spans="1:13">
      <c r="A133" s="230"/>
      <c r="B133" s="230"/>
      <c r="C133" s="632" t="s">
        <v>581</v>
      </c>
      <c r="D133" s="632"/>
      <c r="E133" s="632"/>
      <c r="F133" s="632"/>
      <c r="G133" s="632"/>
      <c r="H133" s="632"/>
      <c r="I133" s="632"/>
      <c r="J133" s="632"/>
      <c r="K133" s="551"/>
      <c r="L133" s="551"/>
      <c r="M133" s="267"/>
    </row>
    <row r="134" spans="1:13" ht="13.5" thickBot="1"/>
    <row r="135" spans="1:13" ht="63.75" thickBot="1">
      <c r="A135" s="235" t="s">
        <v>169</v>
      </c>
      <c r="B135" s="236" t="s">
        <v>170</v>
      </c>
      <c r="C135" s="236" t="s">
        <v>171</v>
      </c>
      <c r="D135" s="633" t="s">
        <v>172</v>
      </c>
      <c r="E135" s="634"/>
      <c r="F135" s="236" t="s">
        <v>173</v>
      </c>
      <c r="G135" s="236" t="s">
        <v>201</v>
      </c>
      <c r="H135" s="236" t="s">
        <v>6</v>
      </c>
      <c r="I135" s="236" t="s">
        <v>174</v>
      </c>
      <c r="J135" s="236" t="s">
        <v>29</v>
      </c>
      <c r="K135" s="236" t="s">
        <v>14</v>
      </c>
      <c r="L135" s="236" t="s">
        <v>324</v>
      </c>
      <c r="M135" s="237" t="s">
        <v>323</v>
      </c>
    </row>
    <row r="136" spans="1:13" ht="77.25" thickBot="1">
      <c r="A136" s="635" t="s">
        <v>277</v>
      </c>
      <c r="B136" s="638" t="s">
        <v>468</v>
      </c>
      <c r="C136" s="641" t="s">
        <v>472</v>
      </c>
      <c r="D136" s="644">
        <v>29292</v>
      </c>
      <c r="E136" s="647" t="s">
        <v>584</v>
      </c>
      <c r="F136" s="695" t="s">
        <v>319</v>
      </c>
      <c r="G136" s="650" t="s">
        <v>516</v>
      </c>
      <c r="H136" s="339" t="s">
        <v>473</v>
      </c>
      <c r="I136" s="239">
        <v>40745</v>
      </c>
      <c r="J136" s="240">
        <v>87197032</v>
      </c>
      <c r="K136" s="241">
        <v>162.80252427184465</v>
      </c>
      <c r="L136" s="552">
        <v>15</v>
      </c>
      <c r="M136" s="490">
        <v>15</v>
      </c>
    </row>
    <row r="137" spans="1:13" ht="13.5" hidden="1" thickBot="1">
      <c r="A137" s="636"/>
      <c r="B137" s="639"/>
      <c r="C137" s="642"/>
      <c r="D137" s="645"/>
      <c r="E137" s="648"/>
      <c r="F137" s="651"/>
      <c r="G137" s="653"/>
      <c r="H137" s="339"/>
      <c r="I137" s="340"/>
      <c r="J137" s="341"/>
      <c r="K137" s="241">
        <v>0</v>
      </c>
      <c r="L137" s="552">
        <v>0</v>
      </c>
      <c r="M137" s="332"/>
    </row>
    <row r="138" spans="1:13" ht="13.5" hidden="1" thickBot="1">
      <c r="A138" s="636"/>
      <c r="B138" s="639"/>
      <c r="C138" s="642"/>
      <c r="D138" s="645"/>
      <c r="E138" s="648"/>
      <c r="F138" s="651"/>
      <c r="G138" s="653"/>
      <c r="H138" s="339"/>
      <c r="I138" s="340"/>
      <c r="J138" s="341"/>
      <c r="K138" s="241">
        <v>0</v>
      </c>
      <c r="L138" s="552">
        <v>0</v>
      </c>
      <c r="M138" s="332"/>
    </row>
    <row r="139" spans="1:13" ht="13.5" hidden="1" thickBot="1">
      <c r="A139" s="636"/>
      <c r="B139" s="639"/>
      <c r="C139" s="642"/>
      <c r="D139" s="645"/>
      <c r="E139" s="648"/>
      <c r="F139" s="651"/>
      <c r="G139" s="653"/>
      <c r="H139" s="339"/>
      <c r="I139" s="340"/>
      <c r="J139" s="341"/>
      <c r="K139" s="241">
        <v>0</v>
      </c>
      <c r="L139" s="552">
        <v>0</v>
      </c>
      <c r="M139" s="332"/>
    </row>
    <row r="140" spans="1:13" ht="13.5" hidden="1" thickBot="1">
      <c r="A140" s="636"/>
      <c r="B140" s="639"/>
      <c r="C140" s="642"/>
      <c r="D140" s="645"/>
      <c r="E140" s="648"/>
      <c r="F140" s="651"/>
      <c r="G140" s="653"/>
      <c r="H140" s="339"/>
      <c r="I140" s="340"/>
      <c r="J140" s="341"/>
      <c r="K140" s="241">
        <v>0</v>
      </c>
      <c r="L140" s="552">
        <v>0</v>
      </c>
      <c r="M140" s="336"/>
    </row>
    <row r="141" spans="1:13" ht="16.5" thickBot="1">
      <c r="A141" s="637"/>
      <c r="B141" s="640"/>
      <c r="C141" s="643"/>
      <c r="D141" s="646"/>
      <c r="E141" s="649"/>
      <c r="F141" s="652"/>
      <c r="G141" s="654"/>
      <c r="H141" s="655" t="s">
        <v>178</v>
      </c>
      <c r="I141" s="656"/>
      <c r="J141" s="656"/>
      <c r="K141" s="248">
        <v>162.80252427184465</v>
      </c>
      <c r="L141" s="342"/>
      <c r="M141" s="257"/>
    </row>
    <row r="142" spans="1:13" ht="30.75" customHeight="1" thickBot="1">
      <c r="A142" s="252"/>
      <c r="B142" s="253"/>
      <c r="C142" s="253"/>
      <c r="D142" s="629"/>
      <c r="E142" s="630"/>
      <c r="F142" s="253"/>
      <c r="G142" s="253"/>
      <c r="H142" s="253"/>
      <c r="I142" s="253"/>
      <c r="J142" s="253"/>
      <c r="K142" s="253"/>
      <c r="L142" s="471" t="s">
        <v>259</v>
      </c>
      <c r="M142" s="472">
        <v>30</v>
      </c>
    </row>
  </sheetData>
  <sheetProtection algorithmName="SHA-512" hashValue="+cbvFUmSKcnloFQ/KnoyLUNu5GxCgCQLH1ttOlmQFCIKwD8IwKd6BdeQmuqGdwCdzy5UE63Jvg8TXHKJSITsrA==" saltValue="5lxsaUEw6tlYYkStPhzT/g==" spinCount="100000" sheet="1" objects="1" scenarios="1" selectLockedCells="1" selectUnlockedCells="1"/>
  <mergeCells count="134">
    <mergeCell ref="D103:E103"/>
    <mergeCell ref="C93:J93"/>
    <mergeCell ref="C94:J94"/>
    <mergeCell ref="D96:E96"/>
    <mergeCell ref="A97:A102"/>
    <mergeCell ref="B97:B102"/>
    <mergeCell ref="C97:C102"/>
    <mergeCell ref="D97:D102"/>
    <mergeCell ref="E97:E102"/>
    <mergeCell ref="F97:F102"/>
    <mergeCell ref="G97:G102"/>
    <mergeCell ref="H102:J102"/>
    <mergeCell ref="D90:E90"/>
    <mergeCell ref="C80:J80"/>
    <mergeCell ref="C81:J81"/>
    <mergeCell ref="D83:E83"/>
    <mergeCell ref="A84:A89"/>
    <mergeCell ref="B84:B89"/>
    <mergeCell ref="C84:C89"/>
    <mergeCell ref="D84:D89"/>
    <mergeCell ref="E84:E89"/>
    <mergeCell ref="F84:F89"/>
    <mergeCell ref="G84:G89"/>
    <mergeCell ref="H89:J89"/>
    <mergeCell ref="D66:E66"/>
    <mergeCell ref="C56:J56"/>
    <mergeCell ref="C57:J57"/>
    <mergeCell ref="D59:E59"/>
    <mergeCell ref="A60:A65"/>
    <mergeCell ref="B60:B65"/>
    <mergeCell ref="C60:C65"/>
    <mergeCell ref="D60:D65"/>
    <mergeCell ref="E60:E65"/>
    <mergeCell ref="F60:F65"/>
    <mergeCell ref="G60:G65"/>
    <mergeCell ref="H65:J65"/>
    <mergeCell ref="A1:M2"/>
    <mergeCell ref="A4:M4"/>
    <mergeCell ref="F6:H6"/>
    <mergeCell ref="I6:J6"/>
    <mergeCell ref="A7:A8"/>
    <mergeCell ref="E7:E8"/>
    <mergeCell ref="L7:L8"/>
    <mergeCell ref="K6:L6"/>
    <mergeCell ref="F7:H8"/>
    <mergeCell ref="I7:J8"/>
    <mergeCell ref="K7:K8"/>
    <mergeCell ref="D54:E54"/>
    <mergeCell ref="B6:D6"/>
    <mergeCell ref="B7:C7"/>
    <mergeCell ref="B8:C8"/>
    <mergeCell ref="A48:A53"/>
    <mergeCell ref="B48:B53"/>
    <mergeCell ref="C48:C53"/>
    <mergeCell ref="D48:D53"/>
    <mergeCell ref="E48:E53"/>
    <mergeCell ref="A36:A41"/>
    <mergeCell ref="B36:B41"/>
    <mergeCell ref="D30:E30"/>
    <mergeCell ref="C32:J32"/>
    <mergeCell ref="C33:J33"/>
    <mergeCell ref="D35:E35"/>
    <mergeCell ref="A24:A29"/>
    <mergeCell ref="D36:D41"/>
    <mergeCell ref="E36:E41"/>
    <mergeCell ref="F36:F41"/>
    <mergeCell ref="B24:B29"/>
    <mergeCell ref="C24:C29"/>
    <mergeCell ref="D24:D29"/>
    <mergeCell ref="E24:E29"/>
    <mergeCell ref="F24:F29"/>
    <mergeCell ref="C19:J19"/>
    <mergeCell ref="C20:J21"/>
    <mergeCell ref="D23:E23"/>
    <mergeCell ref="G48:G53"/>
    <mergeCell ref="H53:J53"/>
    <mergeCell ref="G24:G29"/>
    <mergeCell ref="H29:J29"/>
    <mergeCell ref="F48:F53"/>
    <mergeCell ref="G36:G41"/>
    <mergeCell ref="H41:J41"/>
    <mergeCell ref="D42:E42"/>
    <mergeCell ref="C44:J44"/>
    <mergeCell ref="C45:J45"/>
    <mergeCell ref="D47:E47"/>
    <mergeCell ref="C36:C41"/>
    <mergeCell ref="D78:E78"/>
    <mergeCell ref="C68:J68"/>
    <mergeCell ref="C69:J69"/>
    <mergeCell ref="D71:E71"/>
    <mergeCell ref="A72:A77"/>
    <mergeCell ref="B72:B77"/>
    <mergeCell ref="C72:C77"/>
    <mergeCell ref="D72:D77"/>
    <mergeCell ref="E72:E77"/>
    <mergeCell ref="F72:F77"/>
    <mergeCell ref="G72:G77"/>
    <mergeCell ref="H77:J77"/>
    <mergeCell ref="C106:J106"/>
    <mergeCell ref="C107:J107"/>
    <mergeCell ref="D109:E109"/>
    <mergeCell ref="A110:A115"/>
    <mergeCell ref="B110:B115"/>
    <mergeCell ref="C110:C115"/>
    <mergeCell ref="D110:D115"/>
    <mergeCell ref="E110:E115"/>
    <mergeCell ref="F110:F115"/>
    <mergeCell ref="G110:G115"/>
    <mergeCell ref="H115:J115"/>
    <mergeCell ref="D116:E116"/>
    <mergeCell ref="C119:J119"/>
    <mergeCell ref="C120:J120"/>
    <mergeCell ref="D122:E122"/>
    <mergeCell ref="A123:A128"/>
    <mergeCell ref="B123:B128"/>
    <mergeCell ref="C123:C128"/>
    <mergeCell ref="D123:D128"/>
    <mergeCell ref="E123:E128"/>
    <mergeCell ref="F123:F128"/>
    <mergeCell ref="G123:G128"/>
    <mergeCell ref="H128:J128"/>
    <mergeCell ref="D142:E142"/>
    <mergeCell ref="D129:E129"/>
    <mergeCell ref="C132:J132"/>
    <mergeCell ref="C133:J133"/>
    <mergeCell ref="D135:E135"/>
    <mergeCell ref="A136:A141"/>
    <mergeCell ref="B136:B141"/>
    <mergeCell ref="C136:C141"/>
    <mergeCell ref="D136:D141"/>
    <mergeCell ref="E136:E141"/>
    <mergeCell ref="F136:F141"/>
    <mergeCell ref="G136:G141"/>
    <mergeCell ref="H141:J141"/>
  </mergeCells>
  <conditionalFormatting sqref="M22 I10:M17">
    <cfRule type="containsText" dxfId="333" priority="55" operator="containsText" text="TIEMPO">
      <formula>NOT(ISERROR(SEARCH("TIEMPO",I10)))</formula>
    </cfRule>
    <cfRule type="cellIs" dxfId="332" priority="56" operator="equal">
      <formula>30</formula>
    </cfRule>
  </conditionalFormatting>
  <conditionalFormatting sqref="E36:E38 E41 E52:E53">
    <cfRule type="containsText" dxfId="331" priority="54" stopIfTrue="1" operator="containsText" text="NO CUMPLE">
      <formula>NOT(ISERROR(SEARCH("NO CUMPLE",E36)))</formula>
    </cfRule>
  </conditionalFormatting>
  <conditionalFormatting sqref="K24:K27">
    <cfRule type="containsText" dxfId="330" priority="53" stopIfTrue="1" operator="containsText" text="EXPERIENCIA">
      <formula>NOT(ISERROR(SEARCH("EXPERIENCIA",K24)))</formula>
    </cfRule>
  </conditionalFormatting>
  <conditionalFormatting sqref="K28">
    <cfRule type="containsText" dxfId="329" priority="52" stopIfTrue="1" operator="containsText" text="EXPERIENCIA">
      <formula>NOT(ISERROR(SEARCH("EXPERIENCIA",K28)))</formula>
    </cfRule>
  </conditionalFormatting>
  <conditionalFormatting sqref="K37:K38">
    <cfRule type="containsText" dxfId="328" priority="51" stopIfTrue="1" operator="containsText" text="EXPERIENCIA">
      <formula>NOT(ISERROR(SEARCH("EXPERIENCIA",K37)))</formula>
    </cfRule>
  </conditionalFormatting>
  <conditionalFormatting sqref="E48:E49">
    <cfRule type="containsText" dxfId="327" priority="50" stopIfTrue="1" operator="containsText" text="NO CUMPLE">
      <formula>NOT(ISERROR(SEARCH("NO CUMPLE",E48)))</formula>
    </cfRule>
  </conditionalFormatting>
  <conditionalFormatting sqref="K49 K52">
    <cfRule type="containsText" dxfId="326" priority="49" stopIfTrue="1" operator="containsText" text="EXPERIENCIA">
      <formula>NOT(ISERROR(SEARCH("EXPERIENCIA",K49)))</formula>
    </cfRule>
  </conditionalFormatting>
  <conditionalFormatting sqref="E39:E40">
    <cfRule type="containsText" dxfId="325" priority="48" stopIfTrue="1" operator="containsText" text="NO CUMPLE">
      <formula>NOT(ISERROR(SEARCH("NO CUMPLE",E39)))</formula>
    </cfRule>
  </conditionalFormatting>
  <conditionalFormatting sqref="K39:K40">
    <cfRule type="containsText" dxfId="324" priority="47" stopIfTrue="1" operator="containsText" text="EXPERIENCIA">
      <formula>NOT(ISERROR(SEARCH("EXPERIENCIA",K39)))</formula>
    </cfRule>
  </conditionalFormatting>
  <conditionalFormatting sqref="E50:E51">
    <cfRule type="containsText" dxfId="323" priority="46" stopIfTrue="1" operator="containsText" text="NO CUMPLE">
      <formula>NOT(ISERROR(SEARCH("NO CUMPLE",E50)))</formula>
    </cfRule>
  </conditionalFormatting>
  <conditionalFormatting sqref="K50:K51">
    <cfRule type="containsText" dxfId="322" priority="45" stopIfTrue="1" operator="containsText" text="EXPERIENCIA">
      <formula>NOT(ISERROR(SEARCH("EXPERIENCIA",K50)))</formula>
    </cfRule>
  </conditionalFormatting>
  <conditionalFormatting sqref="K36">
    <cfRule type="containsText" dxfId="321" priority="44" stopIfTrue="1" operator="containsText" text="EXPERIENCIA">
      <formula>NOT(ISERROR(SEARCH("EXPERIENCIA",K36)))</formula>
    </cfRule>
  </conditionalFormatting>
  <conditionalFormatting sqref="K48">
    <cfRule type="containsText" dxfId="320" priority="43" stopIfTrue="1" operator="containsText" text="EXPERIENCIA">
      <formula>NOT(ISERROR(SEARCH("EXPERIENCIA",K48)))</formula>
    </cfRule>
  </conditionalFormatting>
  <conditionalFormatting sqref="E64:E65">
    <cfRule type="containsText" dxfId="319" priority="42" stopIfTrue="1" operator="containsText" text="NO CUMPLE">
      <formula>NOT(ISERROR(SEARCH("NO CUMPLE",E64)))</formula>
    </cfRule>
  </conditionalFormatting>
  <conditionalFormatting sqref="E60:E61">
    <cfRule type="containsText" dxfId="318" priority="41" stopIfTrue="1" operator="containsText" text="NO CUMPLE">
      <formula>NOT(ISERROR(SEARCH("NO CUMPLE",E60)))</formula>
    </cfRule>
  </conditionalFormatting>
  <conditionalFormatting sqref="K61 K64">
    <cfRule type="containsText" dxfId="317" priority="40" stopIfTrue="1" operator="containsText" text="EXPERIENCIA">
      <formula>NOT(ISERROR(SEARCH("EXPERIENCIA",K61)))</formula>
    </cfRule>
  </conditionalFormatting>
  <conditionalFormatting sqref="E62:E63">
    <cfRule type="containsText" dxfId="316" priority="39" stopIfTrue="1" operator="containsText" text="NO CUMPLE">
      <formula>NOT(ISERROR(SEARCH("NO CUMPLE",E62)))</formula>
    </cfRule>
  </conditionalFormatting>
  <conditionalFormatting sqref="K62:K63">
    <cfRule type="containsText" dxfId="315" priority="38" stopIfTrue="1" operator="containsText" text="EXPERIENCIA">
      <formula>NOT(ISERROR(SEARCH("EXPERIENCIA",K62)))</formula>
    </cfRule>
  </conditionalFormatting>
  <conditionalFormatting sqref="K60">
    <cfRule type="containsText" dxfId="314" priority="37" stopIfTrue="1" operator="containsText" text="EXPERIENCIA">
      <formula>NOT(ISERROR(SEARCH("EXPERIENCIA",K60)))</formula>
    </cfRule>
  </conditionalFormatting>
  <conditionalFormatting sqref="E76:E77">
    <cfRule type="containsText" dxfId="313" priority="36" stopIfTrue="1" operator="containsText" text="NO CUMPLE">
      <formula>NOT(ISERROR(SEARCH("NO CUMPLE",E76)))</formula>
    </cfRule>
  </conditionalFormatting>
  <conditionalFormatting sqref="E72:E73">
    <cfRule type="containsText" dxfId="312" priority="35" stopIfTrue="1" operator="containsText" text="NO CUMPLE">
      <formula>NOT(ISERROR(SEARCH("NO CUMPLE",E72)))</formula>
    </cfRule>
  </conditionalFormatting>
  <conditionalFormatting sqref="K73 K76">
    <cfRule type="containsText" dxfId="311" priority="34" stopIfTrue="1" operator="containsText" text="EXPERIENCIA">
      <formula>NOT(ISERROR(SEARCH("EXPERIENCIA",K73)))</formula>
    </cfRule>
  </conditionalFormatting>
  <conditionalFormatting sqref="E74:E75">
    <cfRule type="containsText" dxfId="310" priority="33" stopIfTrue="1" operator="containsText" text="NO CUMPLE">
      <formula>NOT(ISERROR(SEARCH("NO CUMPLE",E74)))</formula>
    </cfRule>
  </conditionalFormatting>
  <conditionalFormatting sqref="K74:K75">
    <cfRule type="containsText" dxfId="309" priority="32" stopIfTrue="1" operator="containsText" text="EXPERIENCIA">
      <formula>NOT(ISERROR(SEARCH("EXPERIENCIA",K74)))</formula>
    </cfRule>
  </conditionalFormatting>
  <conditionalFormatting sqref="K72">
    <cfRule type="containsText" dxfId="308" priority="31" stopIfTrue="1" operator="containsText" text="EXPERIENCIA">
      <formula>NOT(ISERROR(SEARCH("EXPERIENCIA",K72)))</formula>
    </cfRule>
  </conditionalFormatting>
  <conditionalFormatting sqref="E88:E89">
    <cfRule type="containsText" dxfId="307" priority="30" stopIfTrue="1" operator="containsText" text="NO CUMPLE">
      <formula>NOT(ISERROR(SEARCH("NO CUMPLE",E88)))</formula>
    </cfRule>
  </conditionalFormatting>
  <conditionalFormatting sqref="E84:E85">
    <cfRule type="containsText" dxfId="306" priority="29" stopIfTrue="1" operator="containsText" text="NO CUMPLE">
      <formula>NOT(ISERROR(SEARCH("NO CUMPLE",E84)))</formula>
    </cfRule>
  </conditionalFormatting>
  <conditionalFormatting sqref="K85 K88">
    <cfRule type="containsText" dxfId="305" priority="28" stopIfTrue="1" operator="containsText" text="EXPERIENCIA">
      <formula>NOT(ISERROR(SEARCH("EXPERIENCIA",K85)))</formula>
    </cfRule>
  </conditionalFormatting>
  <conditionalFormatting sqref="E86:E87">
    <cfRule type="containsText" dxfId="304" priority="27" stopIfTrue="1" operator="containsText" text="NO CUMPLE">
      <formula>NOT(ISERROR(SEARCH("NO CUMPLE",E86)))</formula>
    </cfRule>
  </conditionalFormatting>
  <conditionalFormatting sqref="K86:K87">
    <cfRule type="containsText" dxfId="303" priority="26" stopIfTrue="1" operator="containsText" text="EXPERIENCIA">
      <formula>NOT(ISERROR(SEARCH("EXPERIENCIA",K86)))</formula>
    </cfRule>
  </conditionalFormatting>
  <conditionalFormatting sqref="K84">
    <cfRule type="containsText" dxfId="302" priority="25" stopIfTrue="1" operator="containsText" text="EXPERIENCIA">
      <formula>NOT(ISERROR(SEARCH("EXPERIENCIA",K84)))</formula>
    </cfRule>
  </conditionalFormatting>
  <conditionalFormatting sqref="E101:E102">
    <cfRule type="containsText" dxfId="301" priority="24" stopIfTrue="1" operator="containsText" text="NO CUMPLE">
      <formula>NOT(ISERROR(SEARCH("NO CUMPLE",E101)))</formula>
    </cfRule>
  </conditionalFormatting>
  <conditionalFormatting sqref="E97:E98">
    <cfRule type="containsText" dxfId="300" priority="23" stopIfTrue="1" operator="containsText" text="NO CUMPLE">
      <formula>NOT(ISERROR(SEARCH("NO CUMPLE",E97)))</formula>
    </cfRule>
  </conditionalFormatting>
  <conditionalFormatting sqref="K98 K101">
    <cfRule type="containsText" dxfId="299" priority="22" stopIfTrue="1" operator="containsText" text="EXPERIENCIA">
      <formula>NOT(ISERROR(SEARCH("EXPERIENCIA",K98)))</formula>
    </cfRule>
  </conditionalFormatting>
  <conditionalFormatting sqref="E99:E100">
    <cfRule type="containsText" dxfId="298" priority="21" stopIfTrue="1" operator="containsText" text="NO CUMPLE">
      <formula>NOT(ISERROR(SEARCH("NO CUMPLE",E99)))</formula>
    </cfRule>
  </conditionalFormatting>
  <conditionalFormatting sqref="K99:K100">
    <cfRule type="containsText" dxfId="297" priority="20" stopIfTrue="1" operator="containsText" text="EXPERIENCIA">
      <formula>NOT(ISERROR(SEARCH("EXPERIENCIA",K99)))</formula>
    </cfRule>
  </conditionalFormatting>
  <conditionalFormatting sqref="K97">
    <cfRule type="containsText" dxfId="296" priority="19" stopIfTrue="1" operator="containsText" text="EXPERIENCIA">
      <formula>NOT(ISERROR(SEARCH("EXPERIENCIA",K97)))</formula>
    </cfRule>
  </conditionalFormatting>
  <conditionalFormatting sqref="E114:E115">
    <cfRule type="containsText" dxfId="295" priority="18" stopIfTrue="1" operator="containsText" text="NO CUMPLE">
      <formula>NOT(ISERROR(SEARCH("NO CUMPLE",E114)))</formula>
    </cfRule>
  </conditionalFormatting>
  <conditionalFormatting sqref="E110:E111">
    <cfRule type="containsText" dxfId="294" priority="17" stopIfTrue="1" operator="containsText" text="NO CUMPLE">
      <formula>NOT(ISERROR(SEARCH("NO CUMPLE",E110)))</formula>
    </cfRule>
  </conditionalFormatting>
  <conditionalFormatting sqref="K111 K114">
    <cfRule type="containsText" dxfId="293" priority="16" stopIfTrue="1" operator="containsText" text="EXPERIENCIA">
      <formula>NOT(ISERROR(SEARCH("EXPERIENCIA",K111)))</formula>
    </cfRule>
  </conditionalFormatting>
  <conditionalFormatting sqref="E112:E113">
    <cfRule type="containsText" dxfId="292" priority="15" stopIfTrue="1" operator="containsText" text="NO CUMPLE">
      <formula>NOT(ISERROR(SEARCH("NO CUMPLE",E112)))</formula>
    </cfRule>
  </conditionalFormatting>
  <conditionalFormatting sqref="K112:K113">
    <cfRule type="containsText" dxfId="291" priority="14" stopIfTrue="1" operator="containsText" text="EXPERIENCIA">
      <formula>NOT(ISERROR(SEARCH("EXPERIENCIA",K112)))</formula>
    </cfRule>
  </conditionalFormatting>
  <conditionalFormatting sqref="K110">
    <cfRule type="containsText" dxfId="290" priority="13" stopIfTrue="1" operator="containsText" text="EXPERIENCIA">
      <formula>NOT(ISERROR(SEARCH("EXPERIENCIA",K110)))</formula>
    </cfRule>
  </conditionalFormatting>
  <conditionalFormatting sqref="E127:E128">
    <cfRule type="containsText" dxfId="289" priority="12" stopIfTrue="1" operator="containsText" text="NO CUMPLE">
      <formula>NOT(ISERROR(SEARCH("NO CUMPLE",E127)))</formula>
    </cfRule>
  </conditionalFormatting>
  <conditionalFormatting sqref="E123:E124">
    <cfRule type="containsText" dxfId="288" priority="11" stopIfTrue="1" operator="containsText" text="NO CUMPLE">
      <formula>NOT(ISERROR(SEARCH("NO CUMPLE",E123)))</formula>
    </cfRule>
  </conditionalFormatting>
  <conditionalFormatting sqref="K124 K127">
    <cfRule type="containsText" dxfId="287" priority="10" stopIfTrue="1" operator="containsText" text="EXPERIENCIA">
      <formula>NOT(ISERROR(SEARCH("EXPERIENCIA",K124)))</formula>
    </cfRule>
  </conditionalFormatting>
  <conditionalFormatting sqref="E125:E126">
    <cfRule type="containsText" dxfId="286" priority="9" stopIfTrue="1" operator="containsText" text="NO CUMPLE">
      <formula>NOT(ISERROR(SEARCH("NO CUMPLE",E125)))</formula>
    </cfRule>
  </conditionalFormatting>
  <conditionalFormatting sqref="K125:K126">
    <cfRule type="containsText" dxfId="285" priority="8" stopIfTrue="1" operator="containsText" text="EXPERIENCIA">
      <formula>NOT(ISERROR(SEARCH("EXPERIENCIA",K125)))</formula>
    </cfRule>
  </conditionalFormatting>
  <conditionalFormatting sqref="K123">
    <cfRule type="containsText" dxfId="284" priority="7" stopIfTrue="1" operator="containsText" text="EXPERIENCIA">
      <formula>NOT(ISERROR(SEARCH("EXPERIENCIA",K123)))</formula>
    </cfRule>
  </conditionalFormatting>
  <conditionalFormatting sqref="E140:E141">
    <cfRule type="containsText" dxfId="283" priority="6" stopIfTrue="1" operator="containsText" text="NO CUMPLE">
      <formula>NOT(ISERROR(SEARCH("NO CUMPLE",E140)))</formula>
    </cfRule>
  </conditionalFormatting>
  <conditionalFormatting sqref="E136:E137">
    <cfRule type="containsText" dxfId="282" priority="5" stopIfTrue="1" operator="containsText" text="NO CUMPLE">
      <formula>NOT(ISERROR(SEARCH("NO CUMPLE",E136)))</formula>
    </cfRule>
  </conditionalFormatting>
  <conditionalFormatting sqref="K137 K140">
    <cfRule type="containsText" dxfId="281" priority="4" stopIfTrue="1" operator="containsText" text="EXPERIENCIA">
      <formula>NOT(ISERROR(SEARCH("EXPERIENCIA",K137)))</formula>
    </cfRule>
  </conditionalFormatting>
  <conditionalFormatting sqref="E138:E139">
    <cfRule type="containsText" dxfId="280" priority="3" stopIfTrue="1" operator="containsText" text="NO CUMPLE">
      <formula>NOT(ISERROR(SEARCH("NO CUMPLE",E138)))</formula>
    </cfRule>
  </conditionalFormatting>
  <conditionalFormatting sqref="K138:K139">
    <cfRule type="containsText" dxfId="279" priority="2" stopIfTrue="1" operator="containsText" text="EXPERIENCIA">
      <formula>NOT(ISERROR(SEARCH("EXPERIENCIA",K138)))</formula>
    </cfRule>
  </conditionalFormatting>
  <conditionalFormatting sqref="K136">
    <cfRule type="containsText" dxfId="278" priority="1" stopIfTrue="1" operator="containsText" text="EXPERIENCIA">
      <formula>NOT(ISERROR(SEARCH("EXPERIENCIA",K136)))</formula>
    </cfRule>
  </conditionalFormatting>
  <printOptions horizontalCentered="1"/>
  <pageMargins left="0.59055118110236227" right="0.59055118110236227" top="0.59055118110236227" bottom="0.59055118110236227" header="0.39370078740157483" footer="0.39370078740157483"/>
  <pageSetup scale="41" fitToHeight="2" orientation="landscape" r:id="rId1"/>
  <headerFooter>
    <oddHeader>&amp;C&amp;P de &amp;N</oddHeader>
    <oddFooter>&amp;LIng. Angélica González&amp;C&amp;F &amp;R&amp;A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A1:R476"/>
  <sheetViews>
    <sheetView zoomScaleNormal="100" workbookViewId="0">
      <selection sqref="A1:M2"/>
    </sheetView>
  </sheetViews>
  <sheetFormatPr baseColWidth="10" defaultRowHeight="12.75"/>
  <cols>
    <col min="1" max="1" width="32.85546875" style="352" customWidth="1"/>
    <col min="2" max="2" width="12.85546875" style="352" customWidth="1"/>
    <col min="3" max="3" width="15.42578125" style="352" customWidth="1"/>
    <col min="4" max="4" width="10" style="352" bestFit="1" customWidth="1"/>
    <col min="5" max="5" width="9.140625" style="352" customWidth="1"/>
    <col min="6" max="6" width="18.42578125" style="352" customWidth="1"/>
    <col min="7" max="7" width="4.7109375" style="352" customWidth="1"/>
    <col min="8" max="8" width="19.28515625" style="352" customWidth="1"/>
    <col min="9" max="9" width="18.28515625" style="352" customWidth="1"/>
    <col min="10" max="10" width="7.7109375" style="352" customWidth="1"/>
    <col min="11" max="11" width="7" style="352" customWidth="1"/>
    <col min="12" max="12" width="5.5703125" style="352" customWidth="1"/>
    <col min="13" max="13" width="16.5703125" style="352" customWidth="1"/>
    <col min="14" max="14" width="11.42578125" style="352"/>
    <col min="15" max="15" width="12.7109375" style="352" bestFit="1" customWidth="1"/>
    <col min="16" max="256" width="11.42578125" style="352"/>
    <col min="257" max="257" width="32.85546875" style="352" customWidth="1"/>
    <col min="258" max="258" width="23.5703125" style="352" customWidth="1"/>
    <col min="259" max="260" width="21" style="352" customWidth="1"/>
    <col min="261" max="261" width="25.140625" style="352" customWidth="1"/>
    <col min="262" max="262" width="22.140625" style="352" customWidth="1"/>
    <col min="263" max="263" width="4.7109375" style="352" customWidth="1"/>
    <col min="264" max="264" width="22" style="352" customWidth="1"/>
    <col min="265" max="265" width="23.7109375" style="352" customWidth="1"/>
    <col min="266" max="266" width="16.5703125" style="352" customWidth="1"/>
    <col min="267" max="267" width="7" style="352" customWidth="1"/>
    <col min="268" max="268" width="5.5703125" style="352" customWidth="1"/>
    <col min="269" max="269" width="16.5703125" style="352" customWidth="1"/>
    <col min="270" max="512" width="11.42578125" style="352"/>
    <col min="513" max="513" width="32.85546875" style="352" customWidth="1"/>
    <col min="514" max="514" width="23.5703125" style="352" customWidth="1"/>
    <col min="515" max="516" width="21" style="352" customWidth="1"/>
    <col min="517" max="517" width="25.140625" style="352" customWidth="1"/>
    <col min="518" max="518" width="22.140625" style="352" customWidth="1"/>
    <col min="519" max="519" width="4.7109375" style="352" customWidth="1"/>
    <col min="520" max="520" width="22" style="352" customWidth="1"/>
    <col min="521" max="521" width="23.7109375" style="352" customWidth="1"/>
    <col min="522" max="522" width="16.5703125" style="352" customWidth="1"/>
    <col min="523" max="523" width="7" style="352" customWidth="1"/>
    <col min="524" max="524" width="5.5703125" style="352" customWidth="1"/>
    <col min="525" max="525" width="16.5703125" style="352" customWidth="1"/>
    <col min="526" max="768" width="11.42578125" style="352"/>
    <col min="769" max="769" width="32.85546875" style="352" customWidth="1"/>
    <col min="770" max="770" width="23.5703125" style="352" customWidth="1"/>
    <col min="771" max="772" width="21" style="352" customWidth="1"/>
    <col min="773" max="773" width="25.140625" style="352" customWidth="1"/>
    <col min="774" max="774" width="22.140625" style="352" customWidth="1"/>
    <col min="775" max="775" width="4.7109375" style="352" customWidth="1"/>
    <col min="776" max="776" width="22" style="352" customWidth="1"/>
    <col min="777" max="777" width="23.7109375" style="352" customWidth="1"/>
    <col min="778" max="778" width="16.5703125" style="352" customWidth="1"/>
    <col min="779" max="779" width="7" style="352" customWidth="1"/>
    <col min="780" max="780" width="5.5703125" style="352" customWidth="1"/>
    <col min="781" max="781" width="16.5703125" style="352" customWidth="1"/>
    <col min="782" max="1024" width="11.42578125" style="352"/>
    <col min="1025" max="1025" width="32.85546875" style="352" customWidth="1"/>
    <col min="1026" max="1026" width="23.5703125" style="352" customWidth="1"/>
    <col min="1027" max="1028" width="21" style="352" customWidth="1"/>
    <col min="1029" max="1029" width="25.140625" style="352" customWidth="1"/>
    <col min="1030" max="1030" width="22.140625" style="352" customWidth="1"/>
    <col min="1031" max="1031" width="4.7109375" style="352" customWidth="1"/>
    <col min="1032" max="1032" width="22" style="352" customWidth="1"/>
    <col min="1033" max="1033" width="23.7109375" style="352" customWidth="1"/>
    <col min="1034" max="1034" width="16.5703125" style="352" customWidth="1"/>
    <col min="1035" max="1035" width="7" style="352" customWidth="1"/>
    <col min="1036" max="1036" width="5.5703125" style="352" customWidth="1"/>
    <col min="1037" max="1037" width="16.5703125" style="352" customWidth="1"/>
    <col min="1038" max="1280" width="11.42578125" style="352"/>
    <col min="1281" max="1281" width="32.85546875" style="352" customWidth="1"/>
    <col min="1282" max="1282" width="23.5703125" style="352" customWidth="1"/>
    <col min="1283" max="1284" width="21" style="352" customWidth="1"/>
    <col min="1285" max="1285" width="25.140625" style="352" customWidth="1"/>
    <col min="1286" max="1286" width="22.140625" style="352" customWidth="1"/>
    <col min="1287" max="1287" width="4.7109375" style="352" customWidth="1"/>
    <col min="1288" max="1288" width="22" style="352" customWidth="1"/>
    <col min="1289" max="1289" width="23.7109375" style="352" customWidth="1"/>
    <col min="1290" max="1290" width="16.5703125" style="352" customWidth="1"/>
    <col min="1291" max="1291" width="7" style="352" customWidth="1"/>
    <col min="1292" max="1292" width="5.5703125" style="352" customWidth="1"/>
    <col min="1293" max="1293" width="16.5703125" style="352" customWidth="1"/>
    <col min="1294" max="1536" width="11.42578125" style="352"/>
    <col min="1537" max="1537" width="32.85546875" style="352" customWidth="1"/>
    <col min="1538" max="1538" width="23.5703125" style="352" customWidth="1"/>
    <col min="1539" max="1540" width="21" style="352" customWidth="1"/>
    <col min="1541" max="1541" width="25.140625" style="352" customWidth="1"/>
    <col min="1542" max="1542" width="22.140625" style="352" customWidth="1"/>
    <col min="1543" max="1543" width="4.7109375" style="352" customWidth="1"/>
    <col min="1544" max="1544" width="22" style="352" customWidth="1"/>
    <col min="1545" max="1545" width="23.7109375" style="352" customWidth="1"/>
    <col min="1546" max="1546" width="16.5703125" style="352" customWidth="1"/>
    <col min="1547" max="1547" width="7" style="352" customWidth="1"/>
    <col min="1548" max="1548" width="5.5703125" style="352" customWidth="1"/>
    <col min="1549" max="1549" width="16.5703125" style="352" customWidth="1"/>
    <col min="1550" max="1792" width="11.42578125" style="352"/>
    <col min="1793" max="1793" width="32.85546875" style="352" customWidth="1"/>
    <col min="1794" max="1794" width="23.5703125" style="352" customWidth="1"/>
    <col min="1795" max="1796" width="21" style="352" customWidth="1"/>
    <col min="1797" max="1797" width="25.140625" style="352" customWidth="1"/>
    <col min="1798" max="1798" width="22.140625" style="352" customWidth="1"/>
    <col min="1799" max="1799" width="4.7109375" style="352" customWidth="1"/>
    <col min="1800" max="1800" width="22" style="352" customWidth="1"/>
    <col min="1801" max="1801" width="23.7109375" style="352" customWidth="1"/>
    <col min="1802" max="1802" width="16.5703125" style="352" customWidth="1"/>
    <col min="1803" max="1803" width="7" style="352" customWidth="1"/>
    <col min="1804" max="1804" width="5.5703125" style="352" customWidth="1"/>
    <col min="1805" max="1805" width="16.5703125" style="352" customWidth="1"/>
    <col min="1806" max="2048" width="11.42578125" style="352"/>
    <col min="2049" max="2049" width="32.85546875" style="352" customWidth="1"/>
    <col min="2050" max="2050" width="23.5703125" style="352" customWidth="1"/>
    <col min="2051" max="2052" width="21" style="352" customWidth="1"/>
    <col min="2053" max="2053" width="25.140625" style="352" customWidth="1"/>
    <col min="2054" max="2054" width="22.140625" style="352" customWidth="1"/>
    <col min="2055" max="2055" width="4.7109375" style="352" customWidth="1"/>
    <col min="2056" max="2056" width="22" style="352" customWidth="1"/>
    <col min="2057" max="2057" width="23.7109375" style="352" customWidth="1"/>
    <col min="2058" max="2058" width="16.5703125" style="352" customWidth="1"/>
    <col min="2059" max="2059" width="7" style="352" customWidth="1"/>
    <col min="2060" max="2060" width="5.5703125" style="352" customWidth="1"/>
    <col min="2061" max="2061" width="16.5703125" style="352" customWidth="1"/>
    <col min="2062" max="2304" width="11.42578125" style="352"/>
    <col min="2305" max="2305" width="32.85546875" style="352" customWidth="1"/>
    <col min="2306" max="2306" width="23.5703125" style="352" customWidth="1"/>
    <col min="2307" max="2308" width="21" style="352" customWidth="1"/>
    <col min="2309" max="2309" width="25.140625" style="352" customWidth="1"/>
    <col min="2310" max="2310" width="22.140625" style="352" customWidth="1"/>
    <col min="2311" max="2311" width="4.7109375" style="352" customWidth="1"/>
    <col min="2312" max="2312" width="22" style="352" customWidth="1"/>
    <col min="2313" max="2313" width="23.7109375" style="352" customWidth="1"/>
    <col min="2314" max="2314" width="16.5703125" style="352" customWidth="1"/>
    <col min="2315" max="2315" width="7" style="352" customWidth="1"/>
    <col min="2316" max="2316" width="5.5703125" style="352" customWidth="1"/>
    <col min="2317" max="2317" width="16.5703125" style="352" customWidth="1"/>
    <col min="2318" max="2560" width="11.42578125" style="352"/>
    <col min="2561" max="2561" width="32.85546875" style="352" customWidth="1"/>
    <col min="2562" max="2562" width="23.5703125" style="352" customWidth="1"/>
    <col min="2563" max="2564" width="21" style="352" customWidth="1"/>
    <col min="2565" max="2565" width="25.140625" style="352" customWidth="1"/>
    <col min="2566" max="2566" width="22.140625" style="352" customWidth="1"/>
    <col min="2567" max="2567" width="4.7109375" style="352" customWidth="1"/>
    <col min="2568" max="2568" width="22" style="352" customWidth="1"/>
    <col min="2569" max="2569" width="23.7109375" style="352" customWidth="1"/>
    <col min="2570" max="2570" width="16.5703125" style="352" customWidth="1"/>
    <col min="2571" max="2571" width="7" style="352" customWidth="1"/>
    <col min="2572" max="2572" width="5.5703125" style="352" customWidth="1"/>
    <col min="2573" max="2573" width="16.5703125" style="352" customWidth="1"/>
    <col min="2574" max="2816" width="11.42578125" style="352"/>
    <col min="2817" max="2817" width="32.85546875" style="352" customWidth="1"/>
    <col min="2818" max="2818" width="23.5703125" style="352" customWidth="1"/>
    <col min="2819" max="2820" width="21" style="352" customWidth="1"/>
    <col min="2821" max="2821" width="25.140625" style="352" customWidth="1"/>
    <col min="2822" max="2822" width="22.140625" style="352" customWidth="1"/>
    <col min="2823" max="2823" width="4.7109375" style="352" customWidth="1"/>
    <col min="2824" max="2824" width="22" style="352" customWidth="1"/>
    <col min="2825" max="2825" width="23.7109375" style="352" customWidth="1"/>
    <col min="2826" max="2826" width="16.5703125" style="352" customWidth="1"/>
    <col min="2827" max="2827" width="7" style="352" customWidth="1"/>
    <col min="2828" max="2828" width="5.5703125" style="352" customWidth="1"/>
    <col min="2829" max="2829" width="16.5703125" style="352" customWidth="1"/>
    <col min="2830" max="3072" width="11.42578125" style="352"/>
    <col min="3073" max="3073" width="32.85546875" style="352" customWidth="1"/>
    <col min="3074" max="3074" width="23.5703125" style="352" customWidth="1"/>
    <col min="3075" max="3076" width="21" style="352" customWidth="1"/>
    <col min="3077" max="3077" width="25.140625" style="352" customWidth="1"/>
    <col min="3078" max="3078" width="22.140625" style="352" customWidth="1"/>
    <col min="3079" max="3079" width="4.7109375" style="352" customWidth="1"/>
    <col min="3080" max="3080" width="22" style="352" customWidth="1"/>
    <col min="3081" max="3081" width="23.7109375" style="352" customWidth="1"/>
    <col min="3082" max="3082" width="16.5703125" style="352" customWidth="1"/>
    <col min="3083" max="3083" width="7" style="352" customWidth="1"/>
    <col min="3084" max="3084" width="5.5703125" style="352" customWidth="1"/>
    <col min="3085" max="3085" width="16.5703125" style="352" customWidth="1"/>
    <col min="3086" max="3328" width="11.42578125" style="352"/>
    <col min="3329" max="3329" width="32.85546875" style="352" customWidth="1"/>
    <col min="3330" max="3330" width="23.5703125" style="352" customWidth="1"/>
    <col min="3331" max="3332" width="21" style="352" customWidth="1"/>
    <col min="3333" max="3333" width="25.140625" style="352" customWidth="1"/>
    <col min="3334" max="3334" width="22.140625" style="352" customWidth="1"/>
    <col min="3335" max="3335" width="4.7109375" style="352" customWidth="1"/>
    <col min="3336" max="3336" width="22" style="352" customWidth="1"/>
    <col min="3337" max="3337" width="23.7109375" style="352" customWidth="1"/>
    <col min="3338" max="3338" width="16.5703125" style="352" customWidth="1"/>
    <col min="3339" max="3339" width="7" style="352" customWidth="1"/>
    <col min="3340" max="3340" width="5.5703125" style="352" customWidth="1"/>
    <col min="3341" max="3341" width="16.5703125" style="352" customWidth="1"/>
    <col min="3342" max="3584" width="11.42578125" style="352"/>
    <col min="3585" max="3585" width="32.85546875" style="352" customWidth="1"/>
    <col min="3586" max="3586" width="23.5703125" style="352" customWidth="1"/>
    <col min="3587" max="3588" width="21" style="352" customWidth="1"/>
    <col min="3589" max="3589" width="25.140625" style="352" customWidth="1"/>
    <col min="3590" max="3590" width="22.140625" style="352" customWidth="1"/>
    <col min="3591" max="3591" width="4.7109375" style="352" customWidth="1"/>
    <col min="3592" max="3592" width="22" style="352" customWidth="1"/>
    <col min="3593" max="3593" width="23.7109375" style="352" customWidth="1"/>
    <col min="3594" max="3594" width="16.5703125" style="352" customWidth="1"/>
    <col min="3595" max="3595" width="7" style="352" customWidth="1"/>
    <col min="3596" max="3596" width="5.5703125" style="352" customWidth="1"/>
    <col min="3597" max="3597" width="16.5703125" style="352" customWidth="1"/>
    <col min="3598" max="3840" width="11.42578125" style="352"/>
    <col min="3841" max="3841" width="32.85546875" style="352" customWidth="1"/>
    <col min="3842" max="3842" width="23.5703125" style="352" customWidth="1"/>
    <col min="3843" max="3844" width="21" style="352" customWidth="1"/>
    <col min="3845" max="3845" width="25.140625" style="352" customWidth="1"/>
    <col min="3846" max="3846" width="22.140625" style="352" customWidth="1"/>
    <col min="3847" max="3847" width="4.7109375" style="352" customWidth="1"/>
    <col min="3848" max="3848" width="22" style="352" customWidth="1"/>
    <col min="3849" max="3849" width="23.7109375" style="352" customWidth="1"/>
    <col min="3850" max="3850" width="16.5703125" style="352" customWidth="1"/>
    <col min="3851" max="3851" width="7" style="352" customWidth="1"/>
    <col min="3852" max="3852" width="5.5703125" style="352" customWidth="1"/>
    <col min="3853" max="3853" width="16.5703125" style="352" customWidth="1"/>
    <col min="3854" max="4096" width="11.42578125" style="352"/>
    <col min="4097" max="4097" width="32.85546875" style="352" customWidth="1"/>
    <col min="4098" max="4098" width="23.5703125" style="352" customWidth="1"/>
    <col min="4099" max="4100" width="21" style="352" customWidth="1"/>
    <col min="4101" max="4101" width="25.140625" style="352" customWidth="1"/>
    <col min="4102" max="4102" width="22.140625" style="352" customWidth="1"/>
    <col min="4103" max="4103" width="4.7109375" style="352" customWidth="1"/>
    <col min="4104" max="4104" width="22" style="352" customWidth="1"/>
    <col min="4105" max="4105" width="23.7109375" style="352" customWidth="1"/>
    <col min="4106" max="4106" width="16.5703125" style="352" customWidth="1"/>
    <col min="4107" max="4107" width="7" style="352" customWidth="1"/>
    <col min="4108" max="4108" width="5.5703125" style="352" customWidth="1"/>
    <col min="4109" max="4109" width="16.5703125" style="352" customWidth="1"/>
    <col min="4110" max="4352" width="11.42578125" style="352"/>
    <col min="4353" max="4353" width="32.85546875" style="352" customWidth="1"/>
    <col min="4354" max="4354" width="23.5703125" style="352" customWidth="1"/>
    <col min="4355" max="4356" width="21" style="352" customWidth="1"/>
    <col min="4357" max="4357" width="25.140625" style="352" customWidth="1"/>
    <col min="4358" max="4358" width="22.140625" style="352" customWidth="1"/>
    <col min="4359" max="4359" width="4.7109375" style="352" customWidth="1"/>
    <col min="4360" max="4360" width="22" style="352" customWidth="1"/>
    <col min="4361" max="4361" width="23.7109375" style="352" customWidth="1"/>
    <col min="4362" max="4362" width="16.5703125" style="352" customWidth="1"/>
    <col min="4363" max="4363" width="7" style="352" customWidth="1"/>
    <col min="4364" max="4364" width="5.5703125" style="352" customWidth="1"/>
    <col min="4365" max="4365" width="16.5703125" style="352" customWidth="1"/>
    <col min="4366" max="4608" width="11.42578125" style="352"/>
    <col min="4609" max="4609" width="32.85546875" style="352" customWidth="1"/>
    <col min="4610" max="4610" width="23.5703125" style="352" customWidth="1"/>
    <col min="4611" max="4612" width="21" style="352" customWidth="1"/>
    <col min="4613" max="4613" width="25.140625" style="352" customWidth="1"/>
    <col min="4614" max="4614" width="22.140625" style="352" customWidth="1"/>
    <col min="4615" max="4615" width="4.7109375" style="352" customWidth="1"/>
    <col min="4616" max="4616" width="22" style="352" customWidth="1"/>
    <col min="4617" max="4617" width="23.7109375" style="352" customWidth="1"/>
    <col min="4618" max="4618" width="16.5703125" style="352" customWidth="1"/>
    <col min="4619" max="4619" width="7" style="352" customWidth="1"/>
    <col min="4620" max="4620" width="5.5703125" style="352" customWidth="1"/>
    <col min="4621" max="4621" width="16.5703125" style="352" customWidth="1"/>
    <col min="4622" max="4864" width="11.42578125" style="352"/>
    <col min="4865" max="4865" width="32.85546875" style="352" customWidth="1"/>
    <col min="4866" max="4866" width="23.5703125" style="352" customWidth="1"/>
    <col min="4867" max="4868" width="21" style="352" customWidth="1"/>
    <col min="4869" max="4869" width="25.140625" style="352" customWidth="1"/>
    <col min="4870" max="4870" width="22.140625" style="352" customWidth="1"/>
    <col min="4871" max="4871" width="4.7109375" style="352" customWidth="1"/>
    <col min="4872" max="4872" width="22" style="352" customWidth="1"/>
    <col min="4873" max="4873" width="23.7109375" style="352" customWidth="1"/>
    <col min="4874" max="4874" width="16.5703125" style="352" customWidth="1"/>
    <col min="4875" max="4875" width="7" style="352" customWidth="1"/>
    <col min="4876" max="4876" width="5.5703125" style="352" customWidth="1"/>
    <col min="4877" max="4877" width="16.5703125" style="352" customWidth="1"/>
    <col min="4878" max="5120" width="11.42578125" style="352"/>
    <col min="5121" max="5121" width="32.85546875" style="352" customWidth="1"/>
    <col min="5122" max="5122" width="23.5703125" style="352" customWidth="1"/>
    <col min="5123" max="5124" width="21" style="352" customWidth="1"/>
    <col min="5125" max="5125" width="25.140625" style="352" customWidth="1"/>
    <col min="5126" max="5126" width="22.140625" style="352" customWidth="1"/>
    <col min="5127" max="5127" width="4.7109375" style="352" customWidth="1"/>
    <col min="5128" max="5128" width="22" style="352" customWidth="1"/>
    <col min="5129" max="5129" width="23.7109375" style="352" customWidth="1"/>
    <col min="5130" max="5130" width="16.5703125" style="352" customWidth="1"/>
    <col min="5131" max="5131" width="7" style="352" customWidth="1"/>
    <col min="5132" max="5132" width="5.5703125" style="352" customWidth="1"/>
    <col min="5133" max="5133" width="16.5703125" style="352" customWidth="1"/>
    <col min="5134" max="5376" width="11.42578125" style="352"/>
    <col min="5377" max="5377" width="32.85546875" style="352" customWidth="1"/>
    <col min="5378" max="5378" width="23.5703125" style="352" customWidth="1"/>
    <col min="5379" max="5380" width="21" style="352" customWidth="1"/>
    <col min="5381" max="5381" width="25.140625" style="352" customWidth="1"/>
    <col min="5382" max="5382" width="22.140625" style="352" customWidth="1"/>
    <col min="5383" max="5383" width="4.7109375" style="352" customWidth="1"/>
    <col min="5384" max="5384" width="22" style="352" customWidth="1"/>
    <col min="5385" max="5385" width="23.7109375" style="352" customWidth="1"/>
    <col min="5386" max="5386" width="16.5703125" style="352" customWidth="1"/>
    <col min="5387" max="5387" width="7" style="352" customWidth="1"/>
    <col min="5388" max="5388" width="5.5703125" style="352" customWidth="1"/>
    <col min="5389" max="5389" width="16.5703125" style="352" customWidth="1"/>
    <col min="5390" max="5632" width="11.42578125" style="352"/>
    <col min="5633" max="5633" width="32.85546875" style="352" customWidth="1"/>
    <col min="5634" max="5634" width="23.5703125" style="352" customWidth="1"/>
    <col min="5635" max="5636" width="21" style="352" customWidth="1"/>
    <col min="5637" max="5637" width="25.140625" style="352" customWidth="1"/>
    <col min="5638" max="5638" width="22.140625" style="352" customWidth="1"/>
    <col min="5639" max="5639" width="4.7109375" style="352" customWidth="1"/>
    <col min="5640" max="5640" width="22" style="352" customWidth="1"/>
    <col min="5641" max="5641" width="23.7109375" style="352" customWidth="1"/>
    <col min="5642" max="5642" width="16.5703125" style="352" customWidth="1"/>
    <col min="5643" max="5643" width="7" style="352" customWidth="1"/>
    <col min="5644" max="5644" width="5.5703125" style="352" customWidth="1"/>
    <col min="5645" max="5645" width="16.5703125" style="352" customWidth="1"/>
    <col min="5646" max="5888" width="11.42578125" style="352"/>
    <col min="5889" max="5889" width="32.85546875" style="352" customWidth="1"/>
    <col min="5890" max="5890" width="23.5703125" style="352" customWidth="1"/>
    <col min="5891" max="5892" width="21" style="352" customWidth="1"/>
    <col min="5893" max="5893" width="25.140625" style="352" customWidth="1"/>
    <col min="5894" max="5894" width="22.140625" style="352" customWidth="1"/>
    <col min="5895" max="5895" width="4.7109375" style="352" customWidth="1"/>
    <col min="5896" max="5896" width="22" style="352" customWidth="1"/>
    <col min="5897" max="5897" width="23.7109375" style="352" customWidth="1"/>
    <col min="5898" max="5898" width="16.5703125" style="352" customWidth="1"/>
    <col min="5899" max="5899" width="7" style="352" customWidth="1"/>
    <col min="5900" max="5900" width="5.5703125" style="352" customWidth="1"/>
    <col min="5901" max="5901" width="16.5703125" style="352" customWidth="1"/>
    <col min="5902" max="6144" width="11.42578125" style="352"/>
    <col min="6145" max="6145" width="32.85546875" style="352" customWidth="1"/>
    <col min="6146" max="6146" width="23.5703125" style="352" customWidth="1"/>
    <col min="6147" max="6148" width="21" style="352" customWidth="1"/>
    <col min="6149" max="6149" width="25.140625" style="352" customWidth="1"/>
    <col min="6150" max="6150" width="22.140625" style="352" customWidth="1"/>
    <col min="6151" max="6151" width="4.7109375" style="352" customWidth="1"/>
    <col min="6152" max="6152" width="22" style="352" customWidth="1"/>
    <col min="6153" max="6153" width="23.7109375" style="352" customWidth="1"/>
    <col min="6154" max="6154" width="16.5703125" style="352" customWidth="1"/>
    <col min="6155" max="6155" width="7" style="352" customWidth="1"/>
    <col min="6156" max="6156" width="5.5703125" style="352" customWidth="1"/>
    <col min="6157" max="6157" width="16.5703125" style="352" customWidth="1"/>
    <col min="6158" max="6400" width="11.42578125" style="352"/>
    <col min="6401" max="6401" width="32.85546875" style="352" customWidth="1"/>
    <col min="6402" max="6402" width="23.5703125" style="352" customWidth="1"/>
    <col min="6403" max="6404" width="21" style="352" customWidth="1"/>
    <col min="6405" max="6405" width="25.140625" style="352" customWidth="1"/>
    <col min="6406" max="6406" width="22.140625" style="352" customWidth="1"/>
    <col min="6407" max="6407" width="4.7109375" style="352" customWidth="1"/>
    <col min="6408" max="6408" width="22" style="352" customWidth="1"/>
    <col min="6409" max="6409" width="23.7109375" style="352" customWidth="1"/>
    <col min="6410" max="6410" width="16.5703125" style="352" customWidth="1"/>
    <col min="6411" max="6411" width="7" style="352" customWidth="1"/>
    <col min="6412" max="6412" width="5.5703125" style="352" customWidth="1"/>
    <col min="6413" max="6413" width="16.5703125" style="352" customWidth="1"/>
    <col min="6414" max="6656" width="11.42578125" style="352"/>
    <col min="6657" max="6657" width="32.85546875" style="352" customWidth="1"/>
    <col min="6658" max="6658" width="23.5703125" style="352" customWidth="1"/>
    <col min="6659" max="6660" width="21" style="352" customWidth="1"/>
    <col min="6661" max="6661" width="25.140625" style="352" customWidth="1"/>
    <col min="6662" max="6662" width="22.140625" style="352" customWidth="1"/>
    <col min="6663" max="6663" width="4.7109375" style="352" customWidth="1"/>
    <col min="6664" max="6664" width="22" style="352" customWidth="1"/>
    <col min="6665" max="6665" width="23.7109375" style="352" customWidth="1"/>
    <col min="6666" max="6666" width="16.5703125" style="352" customWidth="1"/>
    <col min="6667" max="6667" width="7" style="352" customWidth="1"/>
    <col min="6668" max="6668" width="5.5703125" style="352" customWidth="1"/>
    <col min="6669" max="6669" width="16.5703125" style="352" customWidth="1"/>
    <col min="6670" max="6912" width="11.42578125" style="352"/>
    <col min="6913" max="6913" width="32.85546875" style="352" customWidth="1"/>
    <col min="6914" max="6914" width="23.5703125" style="352" customWidth="1"/>
    <col min="6915" max="6916" width="21" style="352" customWidth="1"/>
    <col min="6917" max="6917" width="25.140625" style="352" customWidth="1"/>
    <col min="6918" max="6918" width="22.140625" style="352" customWidth="1"/>
    <col min="6919" max="6919" width="4.7109375" style="352" customWidth="1"/>
    <col min="6920" max="6920" width="22" style="352" customWidth="1"/>
    <col min="6921" max="6921" width="23.7109375" style="352" customWidth="1"/>
    <col min="6922" max="6922" width="16.5703125" style="352" customWidth="1"/>
    <col min="6923" max="6923" width="7" style="352" customWidth="1"/>
    <col min="6924" max="6924" width="5.5703125" style="352" customWidth="1"/>
    <col min="6925" max="6925" width="16.5703125" style="352" customWidth="1"/>
    <col min="6926" max="7168" width="11.42578125" style="352"/>
    <col min="7169" max="7169" width="32.85546875" style="352" customWidth="1"/>
    <col min="7170" max="7170" width="23.5703125" style="352" customWidth="1"/>
    <col min="7171" max="7172" width="21" style="352" customWidth="1"/>
    <col min="7173" max="7173" width="25.140625" style="352" customWidth="1"/>
    <col min="7174" max="7174" width="22.140625" style="352" customWidth="1"/>
    <col min="7175" max="7175" width="4.7109375" style="352" customWidth="1"/>
    <col min="7176" max="7176" width="22" style="352" customWidth="1"/>
    <col min="7177" max="7177" width="23.7109375" style="352" customWidth="1"/>
    <col min="7178" max="7178" width="16.5703125" style="352" customWidth="1"/>
    <col min="7179" max="7179" width="7" style="352" customWidth="1"/>
    <col min="7180" max="7180" width="5.5703125" style="352" customWidth="1"/>
    <col min="7181" max="7181" width="16.5703125" style="352" customWidth="1"/>
    <col min="7182" max="7424" width="11.42578125" style="352"/>
    <col min="7425" max="7425" width="32.85546875" style="352" customWidth="1"/>
    <col min="7426" max="7426" width="23.5703125" style="352" customWidth="1"/>
    <col min="7427" max="7428" width="21" style="352" customWidth="1"/>
    <col min="7429" max="7429" width="25.140625" style="352" customWidth="1"/>
    <col min="7430" max="7430" width="22.140625" style="352" customWidth="1"/>
    <col min="7431" max="7431" width="4.7109375" style="352" customWidth="1"/>
    <col min="7432" max="7432" width="22" style="352" customWidth="1"/>
    <col min="7433" max="7433" width="23.7109375" style="352" customWidth="1"/>
    <col min="7434" max="7434" width="16.5703125" style="352" customWidth="1"/>
    <col min="7435" max="7435" width="7" style="352" customWidth="1"/>
    <col min="7436" max="7436" width="5.5703125" style="352" customWidth="1"/>
    <col min="7437" max="7437" width="16.5703125" style="352" customWidth="1"/>
    <col min="7438" max="7680" width="11.42578125" style="352"/>
    <col min="7681" max="7681" width="32.85546875" style="352" customWidth="1"/>
    <col min="7682" max="7682" width="23.5703125" style="352" customWidth="1"/>
    <col min="7683" max="7684" width="21" style="352" customWidth="1"/>
    <col min="7685" max="7685" width="25.140625" style="352" customWidth="1"/>
    <col min="7686" max="7686" width="22.140625" style="352" customWidth="1"/>
    <col min="7687" max="7687" width="4.7109375" style="352" customWidth="1"/>
    <col min="7688" max="7688" width="22" style="352" customWidth="1"/>
    <col min="7689" max="7689" width="23.7109375" style="352" customWidth="1"/>
    <col min="7690" max="7690" width="16.5703125" style="352" customWidth="1"/>
    <col min="7691" max="7691" width="7" style="352" customWidth="1"/>
    <col min="7692" max="7692" width="5.5703125" style="352" customWidth="1"/>
    <col min="7693" max="7693" width="16.5703125" style="352" customWidth="1"/>
    <col min="7694" max="7936" width="11.42578125" style="352"/>
    <col min="7937" max="7937" width="32.85546875" style="352" customWidth="1"/>
    <col min="7938" max="7938" width="23.5703125" style="352" customWidth="1"/>
    <col min="7939" max="7940" width="21" style="352" customWidth="1"/>
    <col min="7941" max="7941" width="25.140625" style="352" customWidth="1"/>
    <col min="7942" max="7942" width="22.140625" style="352" customWidth="1"/>
    <col min="7943" max="7943" width="4.7109375" style="352" customWidth="1"/>
    <col min="7944" max="7944" width="22" style="352" customWidth="1"/>
    <col min="7945" max="7945" width="23.7109375" style="352" customWidth="1"/>
    <col min="7946" max="7946" width="16.5703125" style="352" customWidth="1"/>
    <col min="7947" max="7947" width="7" style="352" customWidth="1"/>
    <col min="7948" max="7948" width="5.5703125" style="352" customWidth="1"/>
    <col min="7949" max="7949" width="16.5703125" style="352" customWidth="1"/>
    <col min="7950" max="8192" width="11.42578125" style="352"/>
    <col min="8193" max="8193" width="32.85546875" style="352" customWidth="1"/>
    <col min="8194" max="8194" width="23.5703125" style="352" customWidth="1"/>
    <col min="8195" max="8196" width="21" style="352" customWidth="1"/>
    <col min="8197" max="8197" width="25.140625" style="352" customWidth="1"/>
    <col min="8198" max="8198" width="22.140625" style="352" customWidth="1"/>
    <col min="8199" max="8199" width="4.7109375" style="352" customWidth="1"/>
    <col min="8200" max="8200" width="22" style="352" customWidth="1"/>
    <col min="8201" max="8201" width="23.7109375" style="352" customWidth="1"/>
    <col min="8202" max="8202" width="16.5703125" style="352" customWidth="1"/>
    <col min="8203" max="8203" width="7" style="352" customWidth="1"/>
    <col min="8204" max="8204" width="5.5703125" style="352" customWidth="1"/>
    <col min="8205" max="8205" width="16.5703125" style="352" customWidth="1"/>
    <col min="8206" max="8448" width="11.42578125" style="352"/>
    <col min="8449" max="8449" width="32.85546875" style="352" customWidth="1"/>
    <col min="8450" max="8450" width="23.5703125" style="352" customWidth="1"/>
    <col min="8451" max="8452" width="21" style="352" customWidth="1"/>
    <col min="8453" max="8453" width="25.140625" style="352" customWidth="1"/>
    <col min="8454" max="8454" width="22.140625" style="352" customWidth="1"/>
    <col min="8455" max="8455" width="4.7109375" style="352" customWidth="1"/>
    <col min="8456" max="8456" width="22" style="352" customWidth="1"/>
    <col min="8457" max="8457" width="23.7109375" style="352" customWidth="1"/>
    <col min="8458" max="8458" width="16.5703125" style="352" customWidth="1"/>
    <col min="8459" max="8459" width="7" style="352" customWidth="1"/>
    <col min="8460" max="8460" width="5.5703125" style="352" customWidth="1"/>
    <col min="8461" max="8461" width="16.5703125" style="352" customWidth="1"/>
    <col min="8462" max="8704" width="11.42578125" style="352"/>
    <col min="8705" max="8705" width="32.85546875" style="352" customWidth="1"/>
    <col min="8706" max="8706" width="23.5703125" style="352" customWidth="1"/>
    <col min="8707" max="8708" width="21" style="352" customWidth="1"/>
    <col min="8709" max="8709" width="25.140625" style="352" customWidth="1"/>
    <col min="8710" max="8710" width="22.140625" style="352" customWidth="1"/>
    <col min="8711" max="8711" width="4.7109375" style="352" customWidth="1"/>
    <col min="8712" max="8712" width="22" style="352" customWidth="1"/>
    <col min="8713" max="8713" width="23.7109375" style="352" customWidth="1"/>
    <col min="8714" max="8714" width="16.5703125" style="352" customWidth="1"/>
    <col min="8715" max="8715" width="7" style="352" customWidth="1"/>
    <col min="8716" max="8716" width="5.5703125" style="352" customWidth="1"/>
    <col min="8717" max="8717" width="16.5703125" style="352" customWidth="1"/>
    <col min="8718" max="8960" width="11.42578125" style="352"/>
    <col min="8961" max="8961" width="32.85546875" style="352" customWidth="1"/>
    <col min="8962" max="8962" width="23.5703125" style="352" customWidth="1"/>
    <col min="8963" max="8964" width="21" style="352" customWidth="1"/>
    <col min="8965" max="8965" width="25.140625" style="352" customWidth="1"/>
    <col min="8966" max="8966" width="22.140625" style="352" customWidth="1"/>
    <col min="8967" max="8967" width="4.7109375" style="352" customWidth="1"/>
    <col min="8968" max="8968" width="22" style="352" customWidth="1"/>
    <col min="8969" max="8969" width="23.7109375" style="352" customWidth="1"/>
    <col min="8970" max="8970" width="16.5703125" style="352" customWidth="1"/>
    <col min="8971" max="8971" width="7" style="352" customWidth="1"/>
    <col min="8972" max="8972" width="5.5703125" style="352" customWidth="1"/>
    <col min="8973" max="8973" width="16.5703125" style="352" customWidth="1"/>
    <col min="8974" max="9216" width="11.42578125" style="352"/>
    <col min="9217" max="9217" width="32.85546875" style="352" customWidth="1"/>
    <col min="9218" max="9218" width="23.5703125" style="352" customWidth="1"/>
    <col min="9219" max="9220" width="21" style="352" customWidth="1"/>
    <col min="9221" max="9221" width="25.140625" style="352" customWidth="1"/>
    <col min="9222" max="9222" width="22.140625" style="352" customWidth="1"/>
    <col min="9223" max="9223" width="4.7109375" style="352" customWidth="1"/>
    <col min="9224" max="9224" width="22" style="352" customWidth="1"/>
    <col min="9225" max="9225" width="23.7109375" style="352" customWidth="1"/>
    <col min="9226" max="9226" width="16.5703125" style="352" customWidth="1"/>
    <col min="9227" max="9227" width="7" style="352" customWidth="1"/>
    <col min="9228" max="9228" width="5.5703125" style="352" customWidth="1"/>
    <col min="9229" max="9229" width="16.5703125" style="352" customWidth="1"/>
    <col min="9230" max="9472" width="11.42578125" style="352"/>
    <col min="9473" max="9473" width="32.85546875" style="352" customWidth="1"/>
    <col min="9474" max="9474" width="23.5703125" style="352" customWidth="1"/>
    <col min="9475" max="9476" width="21" style="352" customWidth="1"/>
    <col min="9477" max="9477" width="25.140625" style="352" customWidth="1"/>
    <col min="9478" max="9478" width="22.140625" style="352" customWidth="1"/>
    <col min="9479" max="9479" width="4.7109375" style="352" customWidth="1"/>
    <col min="9480" max="9480" width="22" style="352" customWidth="1"/>
    <col min="9481" max="9481" width="23.7109375" style="352" customWidth="1"/>
    <col min="9482" max="9482" width="16.5703125" style="352" customWidth="1"/>
    <col min="9483" max="9483" width="7" style="352" customWidth="1"/>
    <col min="9484" max="9484" width="5.5703125" style="352" customWidth="1"/>
    <col min="9485" max="9485" width="16.5703125" style="352" customWidth="1"/>
    <col min="9486" max="9728" width="11.42578125" style="352"/>
    <col min="9729" max="9729" width="32.85546875" style="352" customWidth="1"/>
    <col min="9730" max="9730" width="23.5703125" style="352" customWidth="1"/>
    <col min="9731" max="9732" width="21" style="352" customWidth="1"/>
    <col min="9733" max="9733" width="25.140625" style="352" customWidth="1"/>
    <col min="9734" max="9734" width="22.140625" style="352" customWidth="1"/>
    <col min="9735" max="9735" width="4.7109375" style="352" customWidth="1"/>
    <col min="9736" max="9736" width="22" style="352" customWidth="1"/>
    <col min="9737" max="9737" width="23.7109375" style="352" customWidth="1"/>
    <col min="9738" max="9738" width="16.5703125" style="352" customWidth="1"/>
    <col min="9739" max="9739" width="7" style="352" customWidth="1"/>
    <col min="9740" max="9740" width="5.5703125" style="352" customWidth="1"/>
    <col min="9741" max="9741" width="16.5703125" style="352" customWidth="1"/>
    <col min="9742" max="9984" width="11.42578125" style="352"/>
    <col min="9985" max="9985" width="32.85546875" style="352" customWidth="1"/>
    <col min="9986" max="9986" width="23.5703125" style="352" customWidth="1"/>
    <col min="9987" max="9988" width="21" style="352" customWidth="1"/>
    <col min="9989" max="9989" width="25.140625" style="352" customWidth="1"/>
    <col min="9990" max="9990" width="22.140625" style="352" customWidth="1"/>
    <col min="9991" max="9991" width="4.7109375" style="352" customWidth="1"/>
    <col min="9992" max="9992" width="22" style="352" customWidth="1"/>
    <col min="9993" max="9993" width="23.7109375" style="352" customWidth="1"/>
    <col min="9994" max="9994" width="16.5703125" style="352" customWidth="1"/>
    <col min="9995" max="9995" width="7" style="352" customWidth="1"/>
    <col min="9996" max="9996" width="5.5703125" style="352" customWidth="1"/>
    <col min="9997" max="9997" width="16.5703125" style="352" customWidth="1"/>
    <col min="9998" max="10240" width="11.42578125" style="352"/>
    <col min="10241" max="10241" width="32.85546875" style="352" customWidth="1"/>
    <col min="10242" max="10242" width="23.5703125" style="352" customWidth="1"/>
    <col min="10243" max="10244" width="21" style="352" customWidth="1"/>
    <col min="10245" max="10245" width="25.140625" style="352" customWidth="1"/>
    <col min="10246" max="10246" width="22.140625" style="352" customWidth="1"/>
    <col min="10247" max="10247" width="4.7109375" style="352" customWidth="1"/>
    <col min="10248" max="10248" width="22" style="352" customWidth="1"/>
    <col min="10249" max="10249" width="23.7109375" style="352" customWidth="1"/>
    <col min="10250" max="10250" width="16.5703125" style="352" customWidth="1"/>
    <col min="10251" max="10251" width="7" style="352" customWidth="1"/>
    <col min="10252" max="10252" width="5.5703125" style="352" customWidth="1"/>
    <col min="10253" max="10253" width="16.5703125" style="352" customWidth="1"/>
    <col min="10254" max="10496" width="11.42578125" style="352"/>
    <col min="10497" max="10497" width="32.85546875" style="352" customWidth="1"/>
    <col min="10498" max="10498" width="23.5703125" style="352" customWidth="1"/>
    <col min="10499" max="10500" width="21" style="352" customWidth="1"/>
    <col min="10501" max="10501" width="25.140625" style="352" customWidth="1"/>
    <col min="10502" max="10502" width="22.140625" style="352" customWidth="1"/>
    <col min="10503" max="10503" width="4.7109375" style="352" customWidth="1"/>
    <col min="10504" max="10504" width="22" style="352" customWidth="1"/>
    <col min="10505" max="10505" width="23.7109375" style="352" customWidth="1"/>
    <col min="10506" max="10506" width="16.5703125" style="352" customWidth="1"/>
    <col min="10507" max="10507" width="7" style="352" customWidth="1"/>
    <col min="10508" max="10508" width="5.5703125" style="352" customWidth="1"/>
    <col min="10509" max="10509" width="16.5703125" style="352" customWidth="1"/>
    <col min="10510" max="10752" width="11.42578125" style="352"/>
    <col min="10753" max="10753" width="32.85546875" style="352" customWidth="1"/>
    <col min="10754" max="10754" width="23.5703125" style="352" customWidth="1"/>
    <col min="10755" max="10756" width="21" style="352" customWidth="1"/>
    <col min="10757" max="10757" width="25.140625" style="352" customWidth="1"/>
    <col min="10758" max="10758" width="22.140625" style="352" customWidth="1"/>
    <col min="10759" max="10759" width="4.7109375" style="352" customWidth="1"/>
    <col min="10760" max="10760" width="22" style="352" customWidth="1"/>
    <col min="10761" max="10761" width="23.7109375" style="352" customWidth="1"/>
    <col min="10762" max="10762" width="16.5703125" style="352" customWidth="1"/>
    <col min="10763" max="10763" width="7" style="352" customWidth="1"/>
    <col min="10764" max="10764" width="5.5703125" style="352" customWidth="1"/>
    <col min="10765" max="10765" width="16.5703125" style="352" customWidth="1"/>
    <col min="10766" max="11008" width="11.42578125" style="352"/>
    <col min="11009" max="11009" width="32.85546875" style="352" customWidth="1"/>
    <col min="11010" max="11010" width="23.5703125" style="352" customWidth="1"/>
    <col min="11011" max="11012" width="21" style="352" customWidth="1"/>
    <col min="11013" max="11013" width="25.140625" style="352" customWidth="1"/>
    <col min="11014" max="11014" width="22.140625" style="352" customWidth="1"/>
    <col min="11015" max="11015" width="4.7109375" style="352" customWidth="1"/>
    <col min="11016" max="11016" width="22" style="352" customWidth="1"/>
    <col min="11017" max="11017" width="23.7109375" style="352" customWidth="1"/>
    <col min="11018" max="11018" width="16.5703125" style="352" customWidth="1"/>
    <col min="11019" max="11019" width="7" style="352" customWidth="1"/>
    <col min="11020" max="11020" width="5.5703125" style="352" customWidth="1"/>
    <col min="11021" max="11021" width="16.5703125" style="352" customWidth="1"/>
    <col min="11022" max="11264" width="11.42578125" style="352"/>
    <col min="11265" max="11265" width="32.85546875" style="352" customWidth="1"/>
    <col min="11266" max="11266" width="23.5703125" style="352" customWidth="1"/>
    <col min="11267" max="11268" width="21" style="352" customWidth="1"/>
    <col min="11269" max="11269" width="25.140625" style="352" customWidth="1"/>
    <col min="11270" max="11270" width="22.140625" style="352" customWidth="1"/>
    <col min="11271" max="11271" width="4.7109375" style="352" customWidth="1"/>
    <col min="11272" max="11272" width="22" style="352" customWidth="1"/>
    <col min="11273" max="11273" width="23.7109375" style="352" customWidth="1"/>
    <col min="11274" max="11274" width="16.5703125" style="352" customWidth="1"/>
    <col min="11275" max="11275" width="7" style="352" customWidth="1"/>
    <col min="11276" max="11276" width="5.5703125" style="352" customWidth="1"/>
    <col min="11277" max="11277" width="16.5703125" style="352" customWidth="1"/>
    <col min="11278" max="11520" width="11.42578125" style="352"/>
    <col min="11521" max="11521" width="32.85546875" style="352" customWidth="1"/>
    <col min="11522" max="11522" width="23.5703125" style="352" customWidth="1"/>
    <col min="11523" max="11524" width="21" style="352" customWidth="1"/>
    <col min="11525" max="11525" width="25.140625" style="352" customWidth="1"/>
    <col min="11526" max="11526" width="22.140625" style="352" customWidth="1"/>
    <col min="11527" max="11527" width="4.7109375" style="352" customWidth="1"/>
    <col min="11528" max="11528" width="22" style="352" customWidth="1"/>
    <col min="11529" max="11529" width="23.7109375" style="352" customWidth="1"/>
    <col min="11530" max="11530" width="16.5703125" style="352" customWidth="1"/>
    <col min="11531" max="11531" width="7" style="352" customWidth="1"/>
    <col min="11532" max="11532" width="5.5703125" style="352" customWidth="1"/>
    <col min="11533" max="11533" width="16.5703125" style="352" customWidth="1"/>
    <col min="11534" max="11776" width="11.42578125" style="352"/>
    <col min="11777" max="11777" width="32.85546875" style="352" customWidth="1"/>
    <col min="11778" max="11778" width="23.5703125" style="352" customWidth="1"/>
    <col min="11779" max="11780" width="21" style="352" customWidth="1"/>
    <col min="11781" max="11781" width="25.140625" style="352" customWidth="1"/>
    <col min="11782" max="11782" width="22.140625" style="352" customWidth="1"/>
    <col min="11783" max="11783" width="4.7109375" style="352" customWidth="1"/>
    <col min="11784" max="11784" width="22" style="352" customWidth="1"/>
    <col min="11785" max="11785" width="23.7109375" style="352" customWidth="1"/>
    <col min="11786" max="11786" width="16.5703125" style="352" customWidth="1"/>
    <col min="11787" max="11787" width="7" style="352" customWidth="1"/>
    <col min="11788" max="11788" width="5.5703125" style="352" customWidth="1"/>
    <col min="11789" max="11789" width="16.5703125" style="352" customWidth="1"/>
    <col min="11790" max="12032" width="11.42578125" style="352"/>
    <col min="12033" max="12033" width="32.85546875" style="352" customWidth="1"/>
    <col min="12034" max="12034" width="23.5703125" style="352" customWidth="1"/>
    <col min="12035" max="12036" width="21" style="352" customWidth="1"/>
    <col min="12037" max="12037" width="25.140625" style="352" customWidth="1"/>
    <col min="12038" max="12038" width="22.140625" style="352" customWidth="1"/>
    <col min="12039" max="12039" width="4.7109375" style="352" customWidth="1"/>
    <col min="12040" max="12040" width="22" style="352" customWidth="1"/>
    <col min="12041" max="12041" width="23.7109375" style="352" customWidth="1"/>
    <col min="12042" max="12042" width="16.5703125" style="352" customWidth="1"/>
    <col min="12043" max="12043" width="7" style="352" customWidth="1"/>
    <col min="12044" max="12044" width="5.5703125" style="352" customWidth="1"/>
    <col min="12045" max="12045" width="16.5703125" style="352" customWidth="1"/>
    <col min="12046" max="12288" width="11.42578125" style="352"/>
    <col min="12289" max="12289" width="32.85546875" style="352" customWidth="1"/>
    <col min="12290" max="12290" width="23.5703125" style="352" customWidth="1"/>
    <col min="12291" max="12292" width="21" style="352" customWidth="1"/>
    <col min="12293" max="12293" width="25.140625" style="352" customWidth="1"/>
    <col min="12294" max="12294" width="22.140625" style="352" customWidth="1"/>
    <col min="12295" max="12295" width="4.7109375" style="352" customWidth="1"/>
    <col min="12296" max="12296" width="22" style="352" customWidth="1"/>
    <col min="12297" max="12297" width="23.7109375" style="352" customWidth="1"/>
    <col min="12298" max="12298" width="16.5703125" style="352" customWidth="1"/>
    <col min="12299" max="12299" width="7" style="352" customWidth="1"/>
    <col min="12300" max="12300" width="5.5703125" style="352" customWidth="1"/>
    <col min="12301" max="12301" width="16.5703125" style="352" customWidth="1"/>
    <col min="12302" max="12544" width="11.42578125" style="352"/>
    <col min="12545" max="12545" width="32.85546875" style="352" customWidth="1"/>
    <col min="12546" max="12546" width="23.5703125" style="352" customWidth="1"/>
    <col min="12547" max="12548" width="21" style="352" customWidth="1"/>
    <col min="12549" max="12549" width="25.140625" style="352" customWidth="1"/>
    <col min="12550" max="12550" width="22.140625" style="352" customWidth="1"/>
    <col min="12551" max="12551" width="4.7109375" style="352" customWidth="1"/>
    <col min="12552" max="12552" width="22" style="352" customWidth="1"/>
    <col min="12553" max="12553" width="23.7109375" style="352" customWidth="1"/>
    <col min="12554" max="12554" width="16.5703125" style="352" customWidth="1"/>
    <col min="12555" max="12555" width="7" style="352" customWidth="1"/>
    <col min="12556" max="12556" width="5.5703125" style="352" customWidth="1"/>
    <col min="12557" max="12557" width="16.5703125" style="352" customWidth="1"/>
    <col min="12558" max="12800" width="11.42578125" style="352"/>
    <col min="12801" max="12801" width="32.85546875" style="352" customWidth="1"/>
    <col min="12802" max="12802" width="23.5703125" style="352" customWidth="1"/>
    <col min="12803" max="12804" width="21" style="352" customWidth="1"/>
    <col min="12805" max="12805" width="25.140625" style="352" customWidth="1"/>
    <col min="12806" max="12806" width="22.140625" style="352" customWidth="1"/>
    <col min="12807" max="12807" width="4.7109375" style="352" customWidth="1"/>
    <col min="12808" max="12808" width="22" style="352" customWidth="1"/>
    <col min="12809" max="12809" width="23.7109375" style="352" customWidth="1"/>
    <col min="12810" max="12810" width="16.5703125" style="352" customWidth="1"/>
    <col min="12811" max="12811" width="7" style="352" customWidth="1"/>
    <col min="12812" max="12812" width="5.5703125" style="352" customWidth="1"/>
    <col min="12813" max="12813" width="16.5703125" style="352" customWidth="1"/>
    <col min="12814" max="13056" width="11.42578125" style="352"/>
    <col min="13057" max="13057" width="32.85546875" style="352" customWidth="1"/>
    <col min="13058" max="13058" width="23.5703125" style="352" customWidth="1"/>
    <col min="13059" max="13060" width="21" style="352" customWidth="1"/>
    <col min="13061" max="13061" width="25.140625" style="352" customWidth="1"/>
    <col min="13062" max="13062" width="22.140625" style="352" customWidth="1"/>
    <col min="13063" max="13063" width="4.7109375" style="352" customWidth="1"/>
    <col min="13064" max="13064" width="22" style="352" customWidth="1"/>
    <col min="13065" max="13065" width="23.7109375" style="352" customWidth="1"/>
    <col min="13066" max="13066" width="16.5703125" style="352" customWidth="1"/>
    <col min="13067" max="13067" width="7" style="352" customWidth="1"/>
    <col min="13068" max="13068" width="5.5703125" style="352" customWidth="1"/>
    <col min="13069" max="13069" width="16.5703125" style="352" customWidth="1"/>
    <col min="13070" max="13312" width="11.42578125" style="352"/>
    <col min="13313" max="13313" width="32.85546875" style="352" customWidth="1"/>
    <col min="13314" max="13314" width="23.5703125" style="352" customWidth="1"/>
    <col min="13315" max="13316" width="21" style="352" customWidth="1"/>
    <col min="13317" max="13317" width="25.140625" style="352" customWidth="1"/>
    <col min="13318" max="13318" width="22.140625" style="352" customWidth="1"/>
    <col min="13319" max="13319" width="4.7109375" style="352" customWidth="1"/>
    <col min="13320" max="13320" width="22" style="352" customWidth="1"/>
    <col min="13321" max="13321" width="23.7109375" style="352" customWidth="1"/>
    <col min="13322" max="13322" width="16.5703125" style="352" customWidth="1"/>
    <col min="13323" max="13323" width="7" style="352" customWidth="1"/>
    <col min="13324" max="13324" width="5.5703125" style="352" customWidth="1"/>
    <col min="13325" max="13325" width="16.5703125" style="352" customWidth="1"/>
    <col min="13326" max="13568" width="11.42578125" style="352"/>
    <col min="13569" max="13569" width="32.85546875" style="352" customWidth="1"/>
    <col min="13570" max="13570" width="23.5703125" style="352" customWidth="1"/>
    <col min="13571" max="13572" width="21" style="352" customWidth="1"/>
    <col min="13573" max="13573" width="25.140625" style="352" customWidth="1"/>
    <col min="13574" max="13574" width="22.140625" style="352" customWidth="1"/>
    <col min="13575" max="13575" width="4.7109375" style="352" customWidth="1"/>
    <col min="13576" max="13576" width="22" style="352" customWidth="1"/>
    <col min="13577" max="13577" width="23.7109375" style="352" customWidth="1"/>
    <col min="13578" max="13578" width="16.5703125" style="352" customWidth="1"/>
    <col min="13579" max="13579" width="7" style="352" customWidth="1"/>
    <col min="13580" max="13580" width="5.5703125" style="352" customWidth="1"/>
    <col min="13581" max="13581" width="16.5703125" style="352" customWidth="1"/>
    <col min="13582" max="13824" width="11.42578125" style="352"/>
    <col min="13825" max="13825" width="32.85546875" style="352" customWidth="1"/>
    <col min="13826" max="13826" width="23.5703125" style="352" customWidth="1"/>
    <col min="13827" max="13828" width="21" style="352" customWidth="1"/>
    <col min="13829" max="13829" width="25.140625" style="352" customWidth="1"/>
    <col min="13830" max="13830" width="22.140625" style="352" customWidth="1"/>
    <col min="13831" max="13831" width="4.7109375" style="352" customWidth="1"/>
    <col min="13832" max="13832" width="22" style="352" customWidth="1"/>
    <col min="13833" max="13833" width="23.7109375" style="352" customWidth="1"/>
    <col min="13834" max="13834" width="16.5703125" style="352" customWidth="1"/>
    <col min="13835" max="13835" width="7" style="352" customWidth="1"/>
    <col min="13836" max="13836" width="5.5703125" style="352" customWidth="1"/>
    <col min="13837" max="13837" width="16.5703125" style="352" customWidth="1"/>
    <col min="13838" max="14080" width="11.42578125" style="352"/>
    <col min="14081" max="14081" width="32.85546875" style="352" customWidth="1"/>
    <col min="14082" max="14082" width="23.5703125" style="352" customWidth="1"/>
    <col min="14083" max="14084" width="21" style="352" customWidth="1"/>
    <col min="14085" max="14085" width="25.140625" style="352" customWidth="1"/>
    <col min="14086" max="14086" width="22.140625" style="352" customWidth="1"/>
    <col min="14087" max="14087" width="4.7109375" style="352" customWidth="1"/>
    <col min="14088" max="14088" width="22" style="352" customWidth="1"/>
    <col min="14089" max="14089" width="23.7109375" style="352" customWidth="1"/>
    <col min="14090" max="14090" width="16.5703125" style="352" customWidth="1"/>
    <col min="14091" max="14091" width="7" style="352" customWidth="1"/>
    <col min="14092" max="14092" width="5.5703125" style="352" customWidth="1"/>
    <col min="14093" max="14093" width="16.5703125" style="352" customWidth="1"/>
    <col min="14094" max="14336" width="11.42578125" style="352"/>
    <col min="14337" max="14337" width="32.85546875" style="352" customWidth="1"/>
    <col min="14338" max="14338" width="23.5703125" style="352" customWidth="1"/>
    <col min="14339" max="14340" width="21" style="352" customWidth="1"/>
    <col min="14341" max="14341" width="25.140625" style="352" customWidth="1"/>
    <col min="14342" max="14342" width="22.140625" style="352" customWidth="1"/>
    <col min="14343" max="14343" width="4.7109375" style="352" customWidth="1"/>
    <col min="14344" max="14344" width="22" style="352" customWidth="1"/>
    <col min="14345" max="14345" width="23.7109375" style="352" customWidth="1"/>
    <col min="14346" max="14346" width="16.5703125" style="352" customWidth="1"/>
    <col min="14347" max="14347" width="7" style="352" customWidth="1"/>
    <col min="14348" max="14348" width="5.5703125" style="352" customWidth="1"/>
    <col min="14349" max="14349" width="16.5703125" style="352" customWidth="1"/>
    <col min="14350" max="14592" width="11.42578125" style="352"/>
    <col min="14593" max="14593" width="32.85546875" style="352" customWidth="1"/>
    <col min="14594" max="14594" width="23.5703125" style="352" customWidth="1"/>
    <col min="14595" max="14596" width="21" style="352" customWidth="1"/>
    <col min="14597" max="14597" width="25.140625" style="352" customWidth="1"/>
    <col min="14598" max="14598" width="22.140625" style="352" customWidth="1"/>
    <col min="14599" max="14599" width="4.7109375" style="352" customWidth="1"/>
    <col min="14600" max="14600" width="22" style="352" customWidth="1"/>
    <col min="14601" max="14601" width="23.7109375" style="352" customWidth="1"/>
    <col min="14602" max="14602" width="16.5703125" style="352" customWidth="1"/>
    <col min="14603" max="14603" width="7" style="352" customWidth="1"/>
    <col min="14604" max="14604" width="5.5703125" style="352" customWidth="1"/>
    <col min="14605" max="14605" width="16.5703125" style="352" customWidth="1"/>
    <col min="14606" max="14848" width="11.42578125" style="352"/>
    <col min="14849" max="14849" width="32.85546875" style="352" customWidth="1"/>
    <col min="14850" max="14850" width="23.5703125" style="352" customWidth="1"/>
    <col min="14851" max="14852" width="21" style="352" customWidth="1"/>
    <col min="14853" max="14853" width="25.140625" style="352" customWidth="1"/>
    <col min="14854" max="14854" width="22.140625" style="352" customWidth="1"/>
    <col min="14855" max="14855" width="4.7109375" style="352" customWidth="1"/>
    <col min="14856" max="14856" width="22" style="352" customWidth="1"/>
    <col min="14857" max="14857" width="23.7109375" style="352" customWidth="1"/>
    <col min="14858" max="14858" width="16.5703125" style="352" customWidth="1"/>
    <col min="14859" max="14859" width="7" style="352" customWidth="1"/>
    <col min="14860" max="14860" width="5.5703125" style="352" customWidth="1"/>
    <col min="14861" max="14861" width="16.5703125" style="352" customWidth="1"/>
    <col min="14862" max="15104" width="11.42578125" style="352"/>
    <col min="15105" max="15105" width="32.85546875" style="352" customWidth="1"/>
    <col min="15106" max="15106" width="23.5703125" style="352" customWidth="1"/>
    <col min="15107" max="15108" width="21" style="352" customWidth="1"/>
    <col min="15109" max="15109" width="25.140625" style="352" customWidth="1"/>
    <col min="15110" max="15110" width="22.140625" style="352" customWidth="1"/>
    <col min="15111" max="15111" width="4.7109375" style="352" customWidth="1"/>
    <col min="15112" max="15112" width="22" style="352" customWidth="1"/>
    <col min="15113" max="15113" width="23.7109375" style="352" customWidth="1"/>
    <col min="15114" max="15114" width="16.5703125" style="352" customWidth="1"/>
    <col min="15115" max="15115" width="7" style="352" customWidth="1"/>
    <col min="15116" max="15116" width="5.5703125" style="352" customWidth="1"/>
    <col min="15117" max="15117" width="16.5703125" style="352" customWidth="1"/>
    <col min="15118" max="15360" width="11.42578125" style="352"/>
    <col min="15361" max="15361" width="32.85546875" style="352" customWidth="1"/>
    <col min="15362" max="15362" width="23.5703125" style="352" customWidth="1"/>
    <col min="15363" max="15364" width="21" style="352" customWidth="1"/>
    <col min="15365" max="15365" width="25.140625" style="352" customWidth="1"/>
    <col min="15366" max="15366" width="22.140625" style="352" customWidth="1"/>
    <col min="15367" max="15367" width="4.7109375" style="352" customWidth="1"/>
    <col min="15368" max="15368" width="22" style="352" customWidth="1"/>
    <col min="15369" max="15369" width="23.7109375" style="352" customWidth="1"/>
    <col min="15370" max="15370" width="16.5703125" style="352" customWidth="1"/>
    <col min="15371" max="15371" width="7" style="352" customWidth="1"/>
    <col min="15372" max="15372" width="5.5703125" style="352" customWidth="1"/>
    <col min="15373" max="15373" width="16.5703125" style="352" customWidth="1"/>
    <col min="15374" max="15616" width="11.42578125" style="352"/>
    <col min="15617" max="15617" width="32.85546875" style="352" customWidth="1"/>
    <col min="15618" max="15618" width="23.5703125" style="352" customWidth="1"/>
    <col min="15619" max="15620" width="21" style="352" customWidth="1"/>
    <col min="15621" max="15621" width="25.140625" style="352" customWidth="1"/>
    <col min="15622" max="15622" width="22.140625" style="352" customWidth="1"/>
    <col min="15623" max="15623" width="4.7109375" style="352" customWidth="1"/>
    <col min="15624" max="15624" width="22" style="352" customWidth="1"/>
    <col min="15625" max="15625" width="23.7109375" style="352" customWidth="1"/>
    <col min="15626" max="15626" width="16.5703125" style="352" customWidth="1"/>
    <col min="15627" max="15627" width="7" style="352" customWidth="1"/>
    <col min="15628" max="15628" width="5.5703125" style="352" customWidth="1"/>
    <col min="15629" max="15629" width="16.5703125" style="352" customWidth="1"/>
    <col min="15630" max="15872" width="11.42578125" style="352"/>
    <col min="15873" max="15873" width="32.85546875" style="352" customWidth="1"/>
    <col min="15874" max="15874" width="23.5703125" style="352" customWidth="1"/>
    <col min="15875" max="15876" width="21" style="352" customWidth="1"/>
    <col min="15877" max="15877" width="25.140625" style="352" customWidth="1"/>
    <col min="15878" max="15878" width="22.140625" style="352" customWidth="1"/>
    <col min="15879" max="15879" width="4.7109375" style="352" customWidth="1"/>
    <col min="15880" max="15880" width="22" style="352" customWidth="1"/>
    <col min="15881" max="15881" width="23.7109375" style="352" customWidth="1"/>
    <col min="15882" max="15882" width="16.5703125" style="352" customWidth="1"/>
    <col min="15883" max="15883" width="7" style="352" customWidth="1"/>
    <col min="15884" max="15884" width="5.5703125" style="352" customWidth="1"/>
    <col min="15885" max="15885" width="16.5703125" style="352" customWidth="1"/>
    <col min="15886" max="16128" width="11.42578125" style="352"/>
    <col min="16129" max="16129" width="32.85546875" style="352" customWidth="1"/>
    <col min="16130" max="16130" width="23.5703125" style="352" customWidth="1"/>
    <col min="16131" max="16132" width="21" style="352" customWidth="1"/>
    <col min="16133" max="16133" width="25.140625" style="352" customWidth="1"/>
    <col min="16134" max="16134" width="22.140625" style="352" customWidth="1"/>
    <col min="16135" max="16135" width="4.7109375" style="352" customWidth="1"/>
    <col min="16136" max="16136" width="22" style="352" customWidth="1"/>
    <col min="16137" max="16137" width="23.7109375" style="352" customWidth="1"/>
    <col min="16138" max="16138" width="16.5703125" style="352" customWidth="1"/>
    <col min="16139" max="16139" width="7" style="352" customWidth="1"/>
    <col min="16140" max="16140" width="5.5703125" style="352" customWidth="1"/>
    <col min="16141" max="16141" width="16.5703125" style="352" customWidth="1"/>
    <col min="16142" max="16384" width="11.42578125" style="352"/>
  </cols>
  <sheetData>
    <row r="1" spans="1:16" ht="47.25" customHeight="1">
      <c r="A1" s="786" t="s">
        <v>281</v>
      </c>
      <c r="B1" s="787"/>
      <c r="C1" s="787"/>
      <c r="D1" s="787"/>
      <c r="E1" s="787"/>
      <c r="F1" s="787"/>
      <c r="G1" s="787"/>
      <c r="H1" s="787"/>
      <c r="I1" s="787"/>
      <c r="J1" s="787"/>
      <c r="K1" s="787"/>
      <c r="L1" s="787"/>
      <c r="M1" s="787"/>
    </row>
    <row r="2" spans="1:16" ht="45" customHeight="1">
      <c r="A2" s="787"/>
      <c r="B2" s="787"/>
      <c r="C2" s="787"/>
      <c r="D2" s="787"/>
      <c r="E2" s="787"/>
      <c r="F2" s="787"/>
      <c r="G2" s="787"/>
      <c r="H2" s="787"/>
      <c r="I2" s="787"/>
      <c r="J2" s="787"/>
      <c r="K2" s="787"/>
      <c r="L2" s="787"/>
      <c r="M2" s="787"/>
    </row>
    <row r="4" spans="1:16" s="345" customFormat="1" ht="22.5">
      <c r="A4" s="343" t="s">
        <v>71</v>
      </c>
      <c r="B4" s="344">
        <v>1</v>
      </c>
      <c r="C4" s="764" t="s">
        <v>299</v>
      </c>
      <c r="D4" s="764"/>
      <c r="E4" s="764"/>
      <c r="F4" s="764"/>
      <c r="G4" s="764"/>
      <c r="H4" s="764"/>
      <c r="I4" s="764"/>
      <c r="K4" s="425" t="s">
        <v>203</v>
      </c>
      <c r="L4" s="492">
        <v>1.95</v>
      </c>
      <c r="M4" s="421" t="s">
        <v>256</v>
      </c>
      <c r="N4" s="346"/>
      <c r="O4" s="346"/>
    </row>
    <row r="5" spans="1:16" s="347" customFormat="1" ht="12.75" customHeight="1">
      <c r="A5" s="343"/>
      <c r="B5" s="343"/>
      <c r="C5" s="765" t="s">
        <v>572</v>
      </c>
      <c r="D5" s="765"/>
      <c r="E5" s="765"/>
      <c r="F5" s="765"/>
      <c r="G5" s="765"/>
      <c r="H5" s="765"/>
      <c r="I5" s="765"/>
      <c r="K5" s="348" t="s">
        <v>204</v>
      </c>
      <c r="L5" s="348">
        <v>6</v>
      </c>
      <c r="M5" s="422" t="s">
        <v>202</v>
      </c>
      <c r="N5" s="348"/>
      <c r="O5" s="348"/>
      <c r="P5" s="349"/>
    </row>
    <row r="6" spans="1:16" s="345" customFormat="1">
      <c r="A6" s="343"/>
      <c r="B6" s="343"/>
      <c r="C6" s="765"/>
      <c r="D6" s="765"/>
      <c r="E6" s="765"/>
      <c r="F6" s="765"/>
      <c r="G6" s="765"/>
      <c r="H6" s="765"/>
      <c r="I6" s="765"/>
      <c r="K6" s="350"/>
      <c r="L6" s="350"/>
      <c r="M6" s="350"/>
      <c r="N6" s="350"/>
      <c r="O6" s="350"/>
      <c r="P6" s="351"/>
    </row>
    <row r="7" spans="1:16" ht="13.5" thickBot="1">
      <c r="K7" s="353" t="s">
        <v>257</v>
      </c>
      <c r="L7" s="353"/>
      <c r="M7" s="426">
        <v>2.4358</v>
      </c>
      <c r="N7" s="353"/>
      <c r="O7" s="353"/>
      <c r="P7" s="353"/>
    </row>
    <row r="8" spans="1:16" ht="14.25" thickTop="1" thickBot="1">
      <c r="A8" s="766" t="s">
        <v>205</v>
      </c>
      <c r="B8" s="767"/>
      <c r="C8" s="767"/>
      <c r="D8" s="767"/>
      <c r="E8" s="767"/>
      <c r="F8" s="767"/>
      <c r="G8" s="767"/>
      <c r="H8" s="767"/>
      <c r="I8" s="768"/>
      <c r="K8" s="353"/>
      <c r="L8" s="353"/>
      <c r="M8" s="353"/>
      <c r="N8" s="353"/>
      <c r="O8" s="353"/>
      <c r="P8" s="353"/>
    </row>
    <row r="9" spans="1:16" ht="14.25" thickTop="1" thickBot="1">
      <c r="A9" s="769" t="s">
        <v>206</v>
      </c>
      <c r="B9" s="770"/>
      <c r="C9" s="770"/>
      <c r="D9" s="770"/>
      <c r="E9" s="770"/>
      <c r="F9" s="770"/>
      <c r="G9" s="770"/>
      <c r="H9" s="770"/>
      <c r="I9" s="771"/>
      <c r="K9" s="353"/>
      <c r="L9" s="353"/>
      <c r="M9" s="354"/>
      <c r="N9" s="353"/>
      <c r="O9" s="353"/>
      <c r="P9" s="353"/>
    </row>
    <row r="10" spans="1:16" ht="13.5" thickTop="1">
      <c r="A10" s="355" t="s">
        <v>207</v>
      </c>
      <c r="B10" s="356" t="s">
        <v>208</v>
      </c>
      <c r="C10" s="356" t="s">
        <v>209</v>
      </c>
      <c r="D10" s="356" t="s">
        <v>210</v>
      </c>
      <c r="E10" s="356" t="s">
        <v>211</v>
      </c>
      <c r="F10" s="760" t="s">
        <v>212</v>
      </c>
      <c r="G10" s="761"/>
      <c r="H10" s="356" t="s">
        <v>213</v>
      </c>
      <c r="I10" s="357"/>
      <c r="K10" s="353"/>
      <c r="L10" s="353"/>
      <c r="M10" s="354"/>
      <c r="N10" s="353"/>
      <c r="O10" s="354"/>
      <c r="P10" s="353"/>
    </row>
    <row r="11" spans="1:16" ht="24">
      <c r="A11" s="358" t="s">
        <v>214</v>
      </c>
      <c r="B11" s="359" t="s">
        <v>215</v>
      </c>
      <c r="C11" s="359" t="s">
        <v>216</v>
      </c>
      <c r="D11" s="359" t="s">
        <v>217</v>
      </c>
      <c r="E11" s="359" t="s">
        <v>218</v>
      </c>
      <c r="F11" s="782" t="s">
        <v>219</v>
      </c>
      <c r="G11" s="783"/>
      <c r="H11" s="359" t="s">
        <v>220</v>
      </c>
      <c r="I11" s="360" t="s">
        <v>221</v>
      </c>
      <c r="K11" s="353"/>
      <c r="L11" s="353"/>
      <c r="M11" s="353"/>
      <c r="N11" s="353"/>
      <c r="O11" s="353"/>
      <c r="P11" s="353"/>
    </row>
    <row r="12" spans="1:16">
      <c r="A12" s="361" t="s">
        <v>277</v>
      </c>
      <c r="B12" s="362">
        <v>1</v>
      </c>
      <c r="C12" s="363">
        <v>4300000</v>
      </c>
      <c r="D12" s="364">
        <v>0.2</v>
      </c>
      <c r="E12" s="365">
        <v>2.44</v>
      </c>
      <c r="F12" s="762">
        <v>2098400</v>
      </c>
      <c r="G12" s="763"/>
      <c r="H12" s="366">
        <v>6</v>
      </c>
      <c r="I12" s="367">
        <v>12590400</v>
      </c>
      <c r="J12" s="351" t="s">
        <v>237</v>
      </c>
    </row>
    <row r="13" spans="1:16">
      <c r="A13" s="361" t="s">
        <v>293</v>
      </c>
      <c r="B13" s="362">
        <v>1</v>
      </c>
      <c r="C13" s="363">
        <v>2600000</v>
      </c>
      <c r="D13" s="364">
        <v>1</v>
      </c>
      <c r="E13" s="368">
        <v>2.44</v>
      </c>
      <c r="F13" s="752">
        <v>6344000</v>
      </c>
      <c r="G13" s="753"/>
      <c r="H13" s="369">
        <v>6</v>
      </c>
      <c r="I13" s="367">
        <v>38064000</v>
      </c>
      <c r="K13" s="353"/>
      <c r="L13" s="353"/>
    </row>
    <row r="14" spans="1:16" ht="24">
      <c r="A14" s="361" t="s">
        <v>294</v>
      </c>
      <c r="B14" s="362">
        <v>1</v>
      </c>
      <c r="C14" s="363">
        <v>3300000</v>
      </c>
      <c r="D14" s="364">
        <v>0.2</v>
      </c>
      <c r="E14" s="368">
        <v>2.44</v>
      </c>
      <c r="F14" s="752">
        <v>1610400</v>
      </c>
      <c r="G14" s="753"/>
      <c r="H14" s="369">
        <v>6</v>
      </c>
      <c r="I14" s="367">
        <v>9662400</v>
      </c>
      <c r="K14" s="353"/>
      <c r="L14" s="353"/>
    </row>
    <row r="15" spans="1:16">
      <c r="A15" s="361"/>
      <c r="B15" s="362"/>
      <c r="C15" s="363"/>
      <c r="D15" s="364"/>
      <c r="E15" s="368">
        <v>2.44</v>
      </c>
      <c r="F15" s="752">
        <v>0</v>
      </c>
      <c r="G15" s="753"/>
      <c r="H15" s="369">
        <v>6</v>
      </c>
      <c r="I15" s="367">
        <v>0</v>
      </c>
      <c r="K15" s="353"/>
      <c r="L15" s="353"/>
    </row>
    <row r="16" spans="1:16">
      <c r="A16" s="361"/>
      <c r="B16" s="362"/>
      <c r="C16" s="363"/>
      <c r="D16" s="364"/>
      <c r="E16" s="368">
        <v>2.44</v>
      </c>
      <c r="F16" s="752">
        <v>0</v>
      </c>
      <c r="G16" s="753"/>
      <c r="H16" s="369">
        <v>6</v>
      </c>
      <c r="I16" s="367">
        <v>0</v>
      </c>
      <c r="K16" s="353"/>
      <c r="L16" s="353"/>
    </row>
    <row r="17" spans="1:16">
      <c r="A17" s="361"/>
      <c r="B17" s="362"/>
      <c r="C17" s="363"/>
      <c r="D17" s="364"/>
      <c r="E17" s="368">
        <v>2.44</v>
      </c>
      <c r="F17" s="752">
        <v>0</v>
      </c>
      <c r="G17" s="753"/>
      <c r="H17" s="369">
        <v>6</v>
      </c>
      <c r="I17" s="367">
        <v>0</v>
      </c>
      <c r="K17" s="353"/>
      <c r="L17" s="353"/>
    </row>
    <row r="18" spans="1:16">
      <c r="A18" s="361"/>
      <c r="B18" s="362"/>
      <c r="C18" s="363"/>
      <c r="D18" s="364"/>
      <c r="E18" s="368">
        <v>2.44</v>
      </c>
      <c r="F18" s="752">
        <v>0</v>
      </c>
      <c r="G18" s="753"/>
      <c r="H18" s="369">
        <v>6</v>
      </c>
      <c r="I18" s="367">
        <v>0</v>
      </c>
      <c r="K18" s="353"/>
      <c r="L18" s="353"/>
    </row>
    <row r="19" spans="1:16">
      <c r="A19" s="361"/>
      <c r="B19" s="362"/>
      <c r="C19" s="363"/>
      <c r="D19" s="364"/>
      <c r="E19" s="368">
        <v>2.44</v>
      </c>
      <c r="F19" s="752">
        <v>0</v>
      </c>
      <c r="G19" s="753"/>
      <c r="H19" s="369">
        <v>6</v>
      </c>
      <c r="I19" s="367">
        <v>0</v>
      </c>
      <c r="K19" s="353"/>
      <c r="L19" s="353"/>
    </row>
    <row r="20" spans="1:16">
      <c r="A20" s="361"/>
      <c r="B20" s="362"/>
      <c r="C20" s="363"/>
      <c r="D20" s="364"/>
      <c r="E20" s="368">
        <v>2.44</v>
      </c>
      <c r="F20" s="752">
        <v>0</v>
      </c>
      <c r="G20" s="753"/>
      <c r="H20" s="369">
        <v>6</v>
      </c>
      <c r="I20" s="367">
        <v>0</v>
      </c>
      <c r="K20" s="353"/>
      <c r="L20" s="353"/>
      <c r="M20" s="353"/>
      <c r="N20" s="353"/>
      <c r="O20" s="353"/>
      <c r="P20" s="353"/>
    </row>
    <row r="21" spans="1:16">
      <c r="A21" s="361"/>
      <c r="B21" s="362"/>
      <c r="C21" s="363"/>
      <c r="D21" s="364"/>
      <c r="E21" s="368"/>
      <c r="F21" s="752">
        <v>0</v>
      </c>
      <c r="G21" s="753"/>
      <c r="H21" s="369"/>
      <c r="I21" s="367">
        <v>0</v>
      </c>
      <c r="K21" s="353"/>
      <c r="L21" s="353"/>
      <c r="M21" s="353"/>
      <c r="N21" s="353"/>
      <c r="O21" s="353"/>
      <c r="P21" s="353"/>
    </row>
    <row r="22" spans="1:16">
      <c r="A22" s="737" t="s">
        <v>222</v>
      </c>
      <c r="B22" s="738"/>
      <c r="C22" s="738"/>
      <c r="D22" s="738"/>
      <c r="E22" s="738"/>
      <c r="F22" s="738"/>
      <c r="G22" s="738"/>
      <c r="H22" s="739"/>
      <c r="I22" s="370">
        <v>60316800</v>
      </c>
      <c r="J22" s="371"/>
      <c r="K22" s="353"/>
      <c r="L22" s="353"/>
      <c r="M22" s="353"/>
      <c r="N22" s="353"/>
      <c r="O22" s="354"/>
      <c r="P22" s="353"/>
    </row>
    <row r="23" spans="1:16">
      <c r="A23" s="740" t="s">
        <v>223</v>
      </c>
      <c r="B23" s="741"/>
      <c r="C23" s="741"/>
      <c r="D23" s="741"/>
      <c r="E23" s="741"/>
      <c r="F23" s="741"/>
      <c r="G23" s="741"/>
      <c r="H23" s="741"/>
      <c r="I23" s="742"/>
      <c r="K23" s="353"/>
      <c r="L23" s="353"/>
      <c r="M23" s="353"/>
      <c r="N23" s="353"/>
      <c r="O23" s="353"/>
      <c r="P23" s="353"/>
    </row>
    <row r="24" spans="1:16" ht="24">
      <c r="A24" s="372" t="s">
        <v>224</v>
      </c>
      <c r="B24" s="373" t="s">
        <v>215</v>
      </c>
      <c r="C24" s="373" t="s">
        <v>216</v>
      </c>
      <c r="D24" s="373" t="s">
        <v>217</v>
      </c>
      <c r="E24" s="373" t="s">
        <v>225</v>
      </c>
      <c r="F24" s="754" t="s">
        <v>219</v>
      </c>
      <c r="G24" s="755"/>
      <c r="H24" s="373" t="s">
        <v>220</v>
      </c>
      <c r="I24" s="374" t="s">
        <v>221</v>
      </c>
      <c r="K24" s="353"/>
      <c r="L24" s="353"/>
      <c r="M24" s="353"/>
      <c r="N24" s="353"/>
      <c r="O24" s="353"/>
      <c r="P24" s="353"/>
    </row>
    <row r="25" spans="1:16">
      <c r="A25" s="361" t="s">
        <v>295</v>
      </c>
      <c r="B25" s="362">
        <v>1</v>
      </c>
      <c r="C25" s="363">
        <v>1500000</v>
      </c>
      <c r="D25" s="364">
        <v>1</v>
      </c>
      <c r="E25" s="408">
        <v>2.44</v>
      </c>
      <c r="F25" s="756">
        <v>3660000</v>
      </c>
      <c r="G25" s="757"/>
      <c r="H25" s="379">
        <v>6</v>
      </c>
      <c r="I25" s="380">
        <v>21960000</v>
      </c>
      <c r="K25" s="353"/>
      <c r="L25" s="353"/>
      <c r="M25" s="354"/>
      <c r="N25" s="353"/>
      <c r="O25" s="353"/>
      <c r="P25" s="353"/>
    </row>
    <row r="26" spans="1:16">
      <c r="A26" s="361" t="s">
        <v>296</v>
      </c>
      <c r="B26" s="362">
        <v>1</v>
      </c>
      <c r="C26" s="363">
        <v>1600000</v>
      </c>
      <c r="D26" s="364">
        <v>1</v>
      </c>
      <c r="E26" s="368">
        <v>2.44</v>
      </c>
      <c r="F26" s="758">
        <v>3904000</v>
      </c>
      <c r="G26" s="759"/>
      <c r="H26" s="369">
        <v>6</v>
      </c>
      <c r="I26" s="367">
        <v>23424000</v>
      </c>
      <c r="K26" s="353"/>
      <c r="L26" s="353"/>
      <c r="M26" s="353"/>
      <c r="N26" s="353"/>
      <c r="O26" s="353"/>
      <c r="P26" s="353"/>
    </row>
    <row r="27" spans="1:16">
      <c r="A27" s="361" t="s">
        <v>297</v>
      </c>
      <c r="B27" s="362">
        <v>1</v>
      </c>
      <c r="C27" s="363">
        <v>2500000</v>
      </c>
      <c r="D27" s="364">
        <v>0.2</v>
      </c>
      <c r="E27" s="368">
        <v>2.44</v>
      </c>
      <c r="F27" s="758">
        <v>1220000</v>
      </c>
      <c r="G27" s="759"/>
      <c r="H27" s="406">
        <v>6</v>
      </c>
      <c r="I27" s="367">
        <v>7320000</v>
      </c>
      <c r="K27" s="353"/>
      <c r="L27" s="353"/>
      <c r="M27" s="353"/>
      <c r="N27" s="353"/>
      <c r="O27" s="353"/>
      <c r="P27" s="353"/>
    </row>
    <row r="28" spans="1:16">
      <c r="A28" s="401" t="s">
        <v>298</v>
      </c>
      <c r="B28" s="402">
        <v>1</v>
      </c>
      <c r="C28" s="403">
        <v>1186816</v>
      </c>
      <c r="D28" s="404">
        <v>0.2</v>
      </c>
      <c r="E28" s="405">
        <v>2.44</v>
      </c>
      <c r="F28" s="735">
        <v>579166</v>
      </c>
      <c r="G28" s="736"/>
      <c r="H28" s="406">
        <v>6</v>
      </c>
      <c r="I28" s="491">
        <v>3474996</v>
      </c>
      <c r="K28" s="353"/>
      <c r="L28" s="353"/>
      <c r="M28" s="353"/>
      <c r="N28" s="353"/>
      <c r="O28" s="381"/>
      <c r="P28" s="353"/>
    </row>
    <row r="29" spans="1:16">
      <c r="A29" s="737" t="s">
        <v>226</v>
      </c>
      <c r="B29" s="738"/>
      <c r="C29" s="738"/>
      <c r="D29" s="738"/>
      <c r="E29" s="738"/>
      <c r="F29" s="738"/>
      <c r="G29" s="738"/>
      <c r="H29" s="739"/>
      <c r="I29" s="473">
        <v>56178996</v>
      </c>
      <c r="J29"/>
      <c r="K29"/>
      <c r="L29"/>
      <c r="M29"/>
      <c r="N29"/>
      <c r="O29" s="381"/>
      <c r="P29" s="353"/>
    </row>
    <row r="30" spans="1:16">
      <c r="A30" s="740" t="s">
        <v>227</v>
      </c>
      <c r="B30" s="741"/>
      <c r="C30" s="741"/>
      <c r="D30" s="741"/>
      <c r="E30" s="741"/>
      <c r="F30" s="741"/>
      <c r="G30" s="741"/>
      <c r="H30" s="741"/>
      <c r="I30" s="742"/>
      <c r="K30" s="353"/>
      <c r="L30" s="353"/>
      <c r="M30" s="381"/>
      <c r="N30" s="353"/>
      <c r="O30" s="353"/>
      <c r="P30" s="353"/>
    </row>
    <row r="31" spans="1:16">
      <c r="A31" s="743" t="s">
        <v>228</v>
      </c>
      <c r="B31" s="744"/>
      <c r="C31" s="745"/>
      <c r="D31" s="746" t="s">
        <v>229</v>
      </c>
      <c r="E31" s="745"/>
      <c r="F31" s="746" t="s">
        <v>215</v>
      </c>
      <c r="G31" s="745"/>
      <c r="H31" s="382" t="s">
        <v>230</v>
      </c>
      <c r="I31" s="383" t="s">
        <v>231</v>
      </c>
      <c r="K31" s="353"/>
      <c r="L31" s="353"/>
      <c r="M31" s="381"/>
      <c r="N31" s="353"/>
      <c r="O31" s="381"/>
      <c r="P31" s="351"/>
    </row>
    <row r="32" spans="1:16">
      <c r="A32" s="747" t="s">
        <v>325</v>
      </c>
      <c r="B32" s="748"/>
      <c r="C32" s="749"/>
      <c r="D32" s="750" t="s">
        <v>328</v>
      </c>
      <c r="E32" s="751"/>
      <c r="F32" s="784">
        <v>6</v>
      </c>
      <c r="G32" s="785"/>
      <c r="H32" s="384">
        <v>2000000</v>
      </c>
      <c r="I32" s="385">
        <v>12000000</v>
      </c>
      <c r="J32" s="351"/>
      <c r="K32" s="353"/>
      <c r="L32" s="353"/>
      <c r="M32" s="353"/>
      <c r="N32" s="353"/>
      <c r="O32" s="353"/>
      <c r="P32" s="353"/>
    </row>
    <row r="33" spans="1:16">
      <c r="A33" s="717" t="s">
        <v>326</v>
      </c>
      <c r="B33" s="718"/>
      <c r="C33" s="719"/>
      <c r="D33" s="720" t="s">
        <v>329</v>
      </c>
      <c r="E33" s="721"/>
      <c r="F33" s="722">
        <v>1</v>
      </c>
      <c r="G33" s="723"/>
      <c r="H33" s="386">
        <v>3000000</v>
      </c>
      <c r="I33" s="387">
        <v>3000000</v>
      </c>
      <c r="J33" s="351"/>
      <c r="K33" s="353"/>
      <c r="L33" s="353"/>
      <c r="M33" s="353"/>
      <c r="N33" s="353"/>
      <c r="O33" s="353"/>
      <c r="P33" s="353"/>
    </row>
    <row r="34" spans="1:16">
      <c r="A34" s="717" t="s">
        <v>327</v>
      </c>
      <c r="B34" s="718"/>
      <c r="C34" s="719"/>
      <c r="D34" s="720" t="s">
        <v>329</v>
      </c>
      <c r="E34" s="721"/>
      <c r="F34" s="722">
        <v>1</v>
      </c>
      <c r="G34" s="723"/>
      <c r="H34" s="386">
        <v>3000000</v>
      </c>
      <c r="I34" s="387">
        <v>3000000</v>
      </c>
      <c r="K34" s="353"/>
      <c r="L34" s="353"/>
      <c r="M34" s="353"/>
      <c r="N34" s="353"/>
      <c r="O34" s="353"/>
      <c r="P34" s="353"/>
    </row>
    <row r="35" spans="1:16">
      <c r="A35" s="717"/>
      <c r="B35" s="718"/>
      <c r="C35" s="719"/>
      <c r="D35" s="720"/>
      <c r="E35" s="721"/>
      <c r="F35" s="722"/>
      <c r="G35" s="723"/>
      <c r="H35" s="386"/>
      <c r="I35" s="387">
        <v>0</v>
      </c>
      <c r="K35" s="353"/>
      <c r="L35" s="353"/>
      <c r="M35" s="353"/>
      <c r="N35" s="353"/>
      <c r="O35" s="353"/>
      <c r="P35" s="353"/>
    </row>
    <row r="36" spans="1:16">
      <c r="A36" s="717"/>
      <c r="B36" s="718"/>
      <c r="C36" s="719"/>
      <c r="D36" s="720"/>
      <c r="E36" s="721"/>
      <c r="F36" s="722"/>
      <c r="G36" s="723"/>
      <c r="H36" s="386"/>
      <c r="I36" s="387">
        <v>0</v>
      </c>
    </row>
    <row r="37" spans="1:16">
      <c r="A37" s="717"/>
      <c r="B37" s="718"/>
      <c r="C37" s="719"/>
      <c r="D37" s="720"/>
      <c r="E37" s="721"/>
      <c r="F37" s="722"/>
      <c r="G37" s="723"/>
      <c r="H37" s="386"/>
      <c r="I37" s="387">
        <v>0</v>
      </c>
    </row>
    <row r="38" spans="1:16">
      <c r="A38" s="717"/>
      <c r="B38" s="718"/>
      <c r="C38" s="719"/>
      <c r="D38" s="720"/>
      <c r="E38" s="721"/>
      <c r="F38" s="722"/>
      <c r="G38" s="723"/>
      <c r="H38" s="386"/>
      <c r="I38" s="387">
        <v>0</v>
      </c>
    </row>
    <row r="39" spans="1:16">
      <c r="A39" s="717"/>
      <c r="B39" s="718"/>
      <c r="C39" s="719"/>
      <c r="D39" s="720"/>
      <c r="E39" s="721"/>
      <c r="F39" s="722"/>
      <c r="G39" s="723"/>
      <c r="H39" s="386"/>
      <c r="I39" s="387">
        <v>0</v>
      </c>
    </row>
    <row r="40" spans="1:16">
      <c r="A40" s="717"/>
      <c r="B40" s="718"/>
      <c r="C40" s="719"/>
      <c r="D40" s="720"/>
      <c r="E40" s="721"/>
      <c r="F40" s="722"/>
      <c r="G40" s="723"/>
      <c r="H40" s="386"/>
      <c r="I40" s="387">
        <v>0</v>
      </c>
    </row>
    <row r="41" spans="1:16">
      <c r="A41" s="717"/>
      <c r="B41" s="718"/>
      <c r="C41" s="719"/>
      <c r="D41" s="720"/>
      <c r="E41" s="721"/>
      <c r="F41" s="722"/>
      <c r="G41" s="723"/>
      <c r="H41" s="386"/>
      <c r="I41" s="387">
        <v>0</v>
      </c>
    </row>
    <row r="42" spans="1:16">
      <c r="A42" s="717"/>
      <c r="B42" s="718"/>
      <c r="C42" s="719"/>
      <c r="D42" s="720"/>
      <c r="E42" s="721"/>
      <c r="F42" s="722"/>
      <c r="G42" s="723"/>
      <c r="H42" s="386"/>
      <c r="I42" s="387">
        <v>0</v>
      </c>
    </row>
    <row r="43" spans="1:16">
      <c r="A43" s="717"/>
      <c r="B43" s="718"/>
      <c r="C43" s="719"/>
      <c r="D43" s="720"/>
      <c r="E43" s="721"/>
      <c r="F43" s="724"/>
      <c r="G43" s="725"/>
      <c r="H43" s="386"/>
      <c r="I43" s="387">
        <v>0</v>
      </c>
    </row>
    <row r="44" spans="1:16" ht="13.5" thickBot="1">
      <c r="A44" s="726" t="s">
        <v>232</v>
      </c>
      <c r="B44" s="727"/>
      <c r="C44" s="727"/>
      <c r="D44" s="727"/>
      <c r="E44" s="727"/>
      <c r="F44" s="727"/>
      <c r="G44" s="727"/>
      <c r="H44" s="728"/>
      <c r="I44" s="388">
        <v>18000000</v>
      </c>
    </row>
    <row r="45" spans="1:16" ht="13.5" thickTop="1">
      <c r="A45" s="729" t="s">
        <v>233</v>
      </c>
      <c r="B45" s="730"/>
      <c r="C45" s="730"/>
      <c r="D45" s="730"/>
      <c r="E45" s="730"/>
      <c r="F45" s="730"/>
      <c r="G45" s="730"/>
      <c r="H45" s="730"/>
      <c r="I45" s="731"/>
    </row>
    <row r="46" spans="1:16">
      <c r="A46" s="732" t="s">
        <v>234</v>
      </c>
      <c r="B46" s="733"/>
      <c r="C46" s="733"/>
      <c r="D46" s="733"/>
      <c r="E46" s="733"/>
      <c r="F46" s="733"/>
      <c r="G46" s="733"/>
      <c r="H46" s="734"/>
      <c r="I46" s="487">
        <v>134495796</v>
      </c>
      <c r="J46"/>
      <c r="K46"/>
      <c r="L46"/>
      <c r="M46"/>
    </row>
    <row r="47" spans="1:16" ht="13.5" thickBot="1">
      <c r="A47" s="711" t="s">
        <v>235</v>
      </c>
      <c r="B47" s="712"/>
      <c r="C47" s="712"/>
      <c r="D47" s="712"/>
      <c r="E47" s="712"/>
      <c r="F47" s="712"/>
      <c r="G47" s="712"/>
      <c r="H47" s="713"/>
      <c r="I47" s="493">
        <v>25554201</v>
      </c>
    </row>
    <row r="48" spans="1:16" ht="13.5" thickBot="1">
      <c r="A48" s="714" t="s">
        <v>238</v>
      </c>
      <c r="B48" s="715"/>
      <c r="C48" s="715"/>
      <c r="D48" s="715"/>
      <c r="E48" s="715"/>
      <c r="F48" s="715"/>
      <c r="G48" s="715"/>
      <c r="H48" s="716"/>
      <c r="I48" s="391">
        <v>160049997</v>
      </c>
      <c r="J48" s="392" t="s">
        <v>236</v>
      </c>
      <c r="K48" s="393"/>
      <c r="L48" s="393"/>
      <c r="M48" s="494">
        <v>160050000</v>
      </c>
    </row>
    <row r="49" spans="1:18" ht="13.5" thickTop="1"/>
    <row r="51" spans="1:18" s="345" customFormat="1" ht="22.5">
      <c r="A51" s="343" t="s">
        <v>71</v>
      </c>
      <c r="B51" s="344">
        <v>2</v>
      </c>
      <c r="C51" s="764" t="s">
        <v>274</v>
      </c>
      <c r="D51" s="764"/>
      <c r="E51" s="764"/>
      <c r="F51" s="764"/>
      <c r="G51" s="764"/>
      <c r="H51" s="764"/>
      <c r="I51" s="764"/>
      <c r="J51" s="352"/>
      <c r="K51" s="423" t="s">
        <v>203</v>
      </c>
      <c r="L51" s="424">
        <v>1.95</v>
      </c>
      <c r="M51" s="421" t="s">
        <v>256</v>
      </c>
      <c r="N51" s="352"/>
      <c r="O51" s="352"/>
      <c r="P51" s="352"/>
      <c r="Q51" s="352"/>
      <c r="R51" s="352"/>
    </row>
    <row r="52" spans="1:18" s="345" customFormat="1">
      <c r="A52" s="343"/>
      <c r="B52" s="343"/>
      <c r="C52" s="765" t="s">
        <v>573</v>
      </c>
      <c r="D52" s="765"/>
      <c r="E52" s="765"/>
      <c r="F52" s="765"/>
      <c r="G52" s="765"/>
      <c r="H52" s="765"/>
      <c r="I52" s="765"/>
      <c r="J52" s="352"/>
      <c r="K52" s="352" t="s">
        <v>204</v>
      </c>
      <c r="L52" s="352">
        <v>6</v>
      </c>
      <c r="M52" s="422" t="s">
        <v>202</v>
      </c>
      <c r="N52" s="352"/>
      <c r="O52" s="352"/>
      <c r="P52" s="352"/>
      <c r="Q52" s="352"/>
      <c r="R52" s="352"/>
    </row>
    <row r="53" spans="1:18" s="345" customFormat="1" ht="13.5" customHeight="1">
      <c r="A53" s="343"/>
      <c r="B53" s="343"/>
      <c r="C53" s="765"/>
      <c r="D53" s="765"/>
      <c r="E53" s="765"/>
      <c r="F53" s="765"/>
      <c r="G53" s="765"/>
      <c r="H53" s="765"/>
      <c r="I53" s="765"/>
      <c r="J53" s="352"/>
      <c r="K53" s="352"/>
      <c r="L53" s="352"/>
      <c r="M53" s="395"/>
      <c r="N53" s="352"/>
      <c r="O53" s="352"/>
      <c r="P53" s="352"/>
      <c r="Q53" s="352"/>
      <c r="R53" s="352"/>
    </row>
    <row r="54" spans="1:18" ht="13.5" thickBot="1">
      <c r="K54" s="353" t="s">
        <v>257</v>
      </c>
      <c r="L54" s="353"/>
      <c r="M54" s="426">
        <v>2</v>
      </c>
      <c r="O54" s="395"/>
    </row>
    <row r="55" spans="1:18" ht="14.25" thickTop="1" thickBot="1">
      <c r="A55" s="766" t="s">
        <v>205</v>
      </c>
      <c r="B55" s="767"/>
      <c r="C55" s="767"/>
      <c r="D55" s="767"/>
      <c r="E55" s="767"/>
      <c r="F55" s="767"/>
      <c r="G55" s="767"/>
      <c r="H55" s="767"/>
      <c r="I55" s="768"/>
    </row>
    <row r="56" spans="1:18" ht="14.25" thickTop="1" thickBot="1">
      <c r="A56" s="769" t="s">
        <v>206</v>
      </c>
      <c r="B56" s="770"/>
      <c r="C56" s="770"/>
      <c r="D56" s="770"/>
      <c r="E56" s="770"/>
      <c r="F56" s="770"/>
      <c r="G56" s="770"/>
      <c r="H56" s="770"/>
      <c r="I56" s="771"/>
    </row>
    <row r="57" spans="1:18" ht="13.5" thickTop="1">
      <c r="A57" s="355" t="s">
        <v>207</v>
      </c>
      <c r="B57" s="356" t="s">
        <v>208</v>
      </c>
      <c r="C57" s="356" t="s">
        <v>209</v>
      </c>
      <c r="D57" s="356" t="s">
        <v>210</v>
      </c>
      <c r="E57" s="356" t="s">
        <v>211</v>
      </c>
      <c r="F57" s="760" t="s">
        <v>212</v>
      </c>
      <c r="G57" s="761"/>
      <c r="H57" s="356" t="s">
        <v>213</v>
      </c>
      <c r="I57" s="357"/>
    </row>
    <row r="58" spans="1:18" ht="24">
      <c r="A58" s="372" t="s">
        <v>214</v>
      </c>
      <c r="B58" s="373" t="s">
        <v>215</v>
      </c>
      <c r="C58" s="373" t="s">
        <v>216</v>
      </c>
      <c r="D58" s="373" t="s">
        <v>217</v>
      </c>
      <c r="E58" s="373" t="s">
        <v>218</v>
      </c>
      <c r="F58" s="754" t="s">
        <v>219</v>
      </c>
      <c r="G58" s="755"/>
      <c r="H58" s="373" t="s">
        <v>220</v>
      </c>
      <c r="I58" s="374" t="s">
        <v>221</v>
      </c>
    </row>
    <row r="59" spans="1:18">
      <c r="A59" s="361" t="s">
        <v>277</v>
      </c>
      <c r="B59" s="362">
        <v>1</v>
      </c>
      <c r="C59" s="363">
        <v>4000000</v>
      </c>
      <c r="D59" s="364">
        <v>0.2</v>
      </c>
      <c r="E59" s="396">
        <v>2</v>
      </c>
      <c r="F59" s="762">
        <v>1600000</v>
      </c>
      <c r="G59" s="763"/>
      <c r="H59" s="366">
        <v>6</v>
      </c>
      <c r="I59" s="367">
        <v>9600000</v>
      </c>
      <c r="M59" s="395"/>
    </row>
    <row r="60" spans="1:18">
      <c r="A60" s="361" t="s">
        <v>293</v>
      </c>
      <c r="B60" s="362">
        <v>1</v>
      </c>
      <c r="C60" s="363">
        <v>3000000</v>
      </c>
      <c r="D60" s="364">
        <v>1</v>
      </c>
      <c r="E60" s="397">
        <v>2</v>
      </c>
      <c r="F60" s="752">
        <v>6000000</v>
      </c>
      <c r="G60" s="753"/>
      <c r="H60" s="369">
        <v>6</v>
      </c>
      <c r="I60" s="367">
        <v>36000000</v>
      </c>
    </row>
    <row r="61" spans="1:18" ht="24">
      <c r="A61" s="361" t="s">
        <v>294</v>
      </c>
      <c r="B61" s="362">
        <v>1</v>
      </c>
      <c r="C61" s="363">
        <v>3000000</v>
      </c>
      <c r="D61" s="364">
        <v>0.2</v>
      </c>
      <c r="E61" s="397">
        <v>2</v>
      </c>
      <c r="F61" s="752">
        <v>1200000</v>
      </c>
      <c r="G61" s="753"/>
      <c r="H61" s="369">
        <v>6</v>
      </c>
      <c r="I61" s="367">
        <v>7200000</v>
      </c>
    </row>
    <row r="62" spans="1:18">
      <c r="A62" s="361"/>
      <c r="B62" s="362"/>
      <c r="C62" s="363"/>
      <c r="D62" s="364"/>
      <c r="E62" s="397">
        <v>2</v>
      </c>
      <c r="F62" s="752">
        <v>0</v>
      </c>
      <c r="G62" s="753"/>
      <c r="H62" s="369">
        <v>6</v>
      </c>
      <c r="I62" s="367">
        <v>0</v>
      </c>
    </row>
    <row r="63" spans="1:18">
      <c r="A63" s="361"/>
      <c r="B63" s="362"/>
      <c r="C63" s="363"/>
      <c r="D63" s="364"/>
      <c r="E63" s="397">
        <v>2</v>
      </c>
      <c r="F63" s="752">
        <v>0</v>
      </c>
      <c r="G63" s="753"/>
      <c r="H63" s="369">
        <v>6</v>
      </c>
      <c r="I63" s="367">
        <v>0</v>
      </c>
    </row>
    <row r="64" spans="1:18">
      <c r="A64" s="361"/>
      <c r="B64" s="362"/>
      <c r="C64" s="363"/>
      <c r="D64" s="364"/>
      <c r="E64" s="397">
        <v>2</v>
      </c>
      <c r="F64" s="752">
        <v>0</v>
      </c>
      <c r="G64" s="753"/>
      <c r="H64" s="369">
        <v>6</v>
      </c>
      <c r="I64" s="367">
        <v>0</v>
      </c>
    </row>
    <row r="65" spans="1:16">
      <c r="A65" s="361"/>
      <c r="B65" s="362"/>
      <c r="C65" s="363"/>
      <c r="D65" s="364"/>
      <c r="E65" s="397">
        <v>2</v>
      </c>
      <c r="F65" s="752">
        <v>0</v>
      </c>
      <c r="G65" s="753"/>
      <c r="H65" s="369">
        <v>6</v>
      </c>
      <c r="I65" s="367">
        <v>0</v>
      </c>
    </row>
    <row r="66" spans="1:16">
      <c r="A66" s="361"/>
      <c r="B66" s="362"/>
      <c r="C66" s="363"/>
      <c r="D66" s="364"/>
      <c r="E66" s="397">
        <v>2</v>
      </c>
      <c r="F66" s="752">
        <v>0</v>
      </c>
      <c r="G66" s="753"/>
      <c r="H66" s="369">
        <v>6</v>
      </c>
      <c r="I66" s="367">
        <v>0</v>
      </c>
    </row>
    <row r="67" spans="1:16">
      <c r="A67" s="361"/>
      <c r="B67" s="362"/>
      <c r="C67" s="363"/>
      <c r="D67" s="364"/>
      <c r="E67" s="397">
        <v>2</v>
      </c>
      <c r="F67" s="752">
        <v>0</v>
      </c>
      <c r="G67" s="753"/>
      <c r="H67" s="369">
        <v>6</v>
      </c>
      <c r="I67" s="367">
        <v>0</v>
      </c>
    </row>
    <row r="68" spans="1:16">
      <c r="A68" s="361"/>
      <c r="B68" s="362"/>
      <c r="C68" s="363"/>
      <c r="D68" s="364"/>
      <c r="E68" s="368"/>
      <c r="F68" s="752">
        <v>0</v>
      </c>
      <c r="G68" s="753"/>
      <c r="H68" s="369"/>
      <c r="I68" s="367">
        <v>0</v>
      </c>
    </row>
    <row r="69" spans="1:16">
      <c r="A69" s="737" t="s">
        <v>222</v>
      </c>
      <c r="B69" s="738"/>
      <c r="C69" s="738"/>
      <c r="D69" s="738"/>
      <c r="E69" s="738"/>
      <c r="F69" s="738"/>
      <c r="G69" s="738"/>
      <c r="H69" s="739"/>
      <c r="I69" s="370">
        <v>52800000</v>
      </c>
    </row>
    <row r="70" spans="1:16">
      <c r="A70" s="740" t="s">
        <v>223</v>
      </c>
      <c r="B70" s="741"/>
      <c r="C70" s="741"/>
      <c r="D70" s="741"/>
      <c r="E70" s="741"/>
      <c r="F70" s="741"/>
      <c r="G70" s="741"/>
      <c r="H70" s="741"/>
      <c r="I70" s="742"/>
      <c r="O70" s="395"/>
    </row>
    <row r="71" spans="1:16" ht="24">
      <c r="A71" s="372" t="s">
        <v>224</v>
      </c>
      <c r="B71" s="373" t="s">
        <v>215</v>
      </c>
      <c r="C71" s="373" t="s">
        <v>216</v>
      </c>
      <c r="D71" s="373" t="s">
        <v>217</v>
      </c>
      <c r="E71" s="373" t="s">
        <v>225</v>
      </c>
      <c r="F71" s="754" t="s">
        <v>219</v>
      </c>
      <c r="G71" s="755"/>
      <c r="H71" s="373" t="s">
        <v>220</v>
      </c>
      <c r="I71" s="374" t="s">
        <v>221</v>
      </c>
      <c r="M71" s="398"/>
      <c r="O71" s="398"/>
    </row>
    <row r="72" spans="1:16">
      <c r="A72" s="375" t="s">
        <v>295</v>
      </c>
      <c r="B72" s="376">
        <v>1</v>
      </c>
      <c r="C72" s="377">
        <v>2000000</v>
      </c>
      <c r="D72" s="378">
        <v>1</v>
      </c>
      <c r="E72" s="412">
        <v>2</v>
      </c>
      <c r="F72" s="756">
        <v>4000000</v>
      </c>
      <c r="G72" s="757"/>
      <c r="H72" s="379">
        <v>6</v>
      </c>
      <c r="I72" s="380">
        <v>24000000</v>
      </c>
      <c r="M72" s="398"/>
      <c r="O72" s="398"/>
    </row>
    <row r="73" spans="1:16">
      <c r="A73" s="361" t="s">
        <v>296</v>
      </c>
      <c r="B73" s="409">
        <v>1</v>
      </c>
      <c r="C73" s="384">
        <v>1500000</v>
      </c>
      <c r="D73" s="410">
        <v>1</v>
      </c>
      <c r="E73" s="397">
        <v>2</v>
      </c>
      <c r="F73" s="758">
        <v>3000000</v>
      </c>
      <c r="G73" s="759"/>
      <c r="H73" s="369">
        <v>6</v>
      </c>
      <c r="I73" s="367">
        <v>18000000</v>
      </c>
    </row>
    <row r="74" spans="1:16">
      <c r="A74" s="361" t="s">
        <v>297</v>
      </c>
      <c r="B74" s="409">
        <v>1</v>
      </c>
      <c r="C74" s="384">
        <v>1500000</v>
      </c>
      <c r="D74" s="410">
        <v>0.2</v>
      </c>
      <c r="E74" s="397">
        <v>2</v>
      </c>
      <c r="F74" s="758">
        <v>600000</v>
      </c>
      <c r="G74" s="759"/>
      <c r="H74" s="369">
        <v>6</v>
      </c>
      <c r="I74" s="367">
        <v>3600000</v>
      </c>
    </row>
    <row r="75" spans="1:16">
      <c r="A75" s="361" t="s">
        <v>298</v>
      </c>
      <c r="B75" s="409">
        <v>1</v>
      </c>
      <c r="C75" s="384">
        <v>1600000</v>
      </c>
      <c r="D75" s="410">
        <v>0.2</v>
      </c>
      <c r="E75" s="397">
        <v>2</v>
      </c>
      <c r="F75" s="758">
        <v>640000</v>
      </c>
      <c r="G75" s="759"/>
      <c r="H75" s="369">
        <v>6</v>
      </c>
      <c r="I75" s="367">
        <v>3840000</v>
      </c>
    </row>
    <row r="76" spans="1:16">
      <c r="A76" s="361" t="s">
        <v>369</v>
      </c>
      <c r="B76" s="409">
        <v>1</v>
      </c>
      <c r="C76" s="384">
        <v>1300000</v>
      </c>
      <c r="D76" s="410">
        <v>0.3</v>
      </c>
      <c r="E76" s="397">
        <v>2</v>
      </c>
      <c r="F76" s="758">
        <v>780000</v>
      </c>
      <c r="G76" s="759"/>
      <c r="H76" s="369">
        <v>6</v>
      </c>
      <c r="I76" s="367">
        <v>4680000</v>
      </c>
    </row>
    <row r="77" spans="1:16">
      <c r="A77" s="401" t="s">
        <v>357</v>
      </c>
      <c r="B77" s="402">
        <v>1</v>
      </c>
      <c r="C77" s="403">
        <v>1300000</v>
      </c>
      <c r="D77" s="404">
        <v>0.4</v>
      </c>
      <c r="E77" s="411">
        <v>2</v>
      </c>
      <c r="F77" s="735">
        <v>1040000</v>
      </c>
      <c r="G77" s="736"/>
      <c r="H77" s="406">
        <v>6</v>
      </c>
      <c r="I77" s="407">
        <v>6240000</v>
      </c>
      <c r="O77" s="398"/>
      <c r="P77" s="345"/>
    </row>
    <row r="78" spans="1:16">
      <c r="A78" s="737" t="s">
        <v>226</v>
      </c>
      <c r="B78" s="738"/>
      <c r="C78" s="738"/>
      <c r="D78" s="738"/>
      <c r="E78" s="738"/>
      <c r="F78" s="738"/>
      <c r="G78" s="738"/>
      <c r="H78" s="739"/>
      <c r="I78" s="399">
        <v>60360000</v>
      </c>
    </row>
    <row r="79" spans="1:16">
      <c r="A79" s="740" t="s">
        <v>227</v>
      </c>
      <c r="B79" s="741"/>
      <c r="C79" s="741"/>
      <c r="D79" s="741"/>
      <c r="E79" s="741"/>
      <c r="F79" s="741"/>
      <c r="G79" s="741"/>
      <c r="H79" s="741"/>
      <c r="I79" s="742"/>
    </row>
    <row r="80" spans="1:16">
      <c r="A80" s="743" t="s">
        <v>228</v>
      </c>
      <c r="B80" s="744"/>
      <c r="C80" s="745"/>
      <c r="D80" s="746" t="s">
        <v>229</v>
      </c>
      <c r="E80" s="745"/>
      <c r="F80" s="746" t="s">
        <v>215</v>
      </c>
      <c r="G80" s="745"/>
      <c r="H80" s="382" t="s">
        <v>230</v>
      </c>
      <c r="I80" s="383" t="s">
        <v>231</v>
      </c>
    </row>
    <row r="81" spans="1:9">
      <c r="A81" s="717" t="s">
        <v>370</v>
      </c>
      <c r="B81" s="718"/>
      <c r="C81" s="719"/>
      <c r="D81" s="720" t="s">
        <v>328</v>
      </c>
      <c r="E81" s="721"/>
      <c r="F81" s="784">
        <v>6</v>
      </c>
      <c r="G81" s="785"/>
      <c r="H81" s="386">
        <v>1100000</v>
      </c>
      <c r="I81" s="387">
        <v>6600000</v>
      </c>
    </row>
    <row r="82" spans="1:9">
      <c r="A82" s="717" t="s">
        <v>371</v>
      </c>
      <c r="B82" s="718"/>
      <c r="C82" s="719"/>
      <c r="D82" s="720" t="s">
        <v>328</v>
      </c>
      <c r="E82" s="721"/>
      <c r="F82" s="722">
        <v>6</v>
      </c>
      <c r="G82" s="723"/>
      <c r="H82" s="386">
        <v>1100000</v>
      </c>
      <c r="I82" s="387">
        <v>6600000</v>
      </c>
    </row>
    <row r="83" spans="1:9">
      <c r="A83" s="717" t="s">
        <v>372</v>
      </c>
      <c r="B83" s="718"/>
      <c r="C83" s="719"/>
      <c r="D83" s="720" t="s">
        <v>328</v>
      </c>
      <c r="E83" s="721"/>
      <c r="F83" s="722">
        <v>6</v>
      </c>
      <c r="G83" s="723"/>
      <c r="H83" s="386">
        <v>1100000</v>
      </c>
      <c r="I83" s="387">
        <v>6600000</v>
      </c>
    </row>
    <row r="84" spans="1:9">
      <c r="A84" s="717"/>
      <c r="B84" s="718"/>
      <c r="C84" s="719"/>
      <c r="D84" s="720"/>
      <c r="E84" s="721"/>
      <c r="F84" s="722"/>
      <c r="G84" s="723"/>
      <c r="H84" s="386"/>
      <c r="I84" s="387">
        <v>0</v>
      </c>
    </row>
    <row r="85" spans="1:9">
      <c r="A85" s="717"/>
      <c r="B85" s="718"/>
      <c r="C85" s="719"/>
      <c r="D85" s="720"/>
      <c r="E85" s="721"/>
      <c r="F85" s="722"/>
      <c r="G85" s="723"/>
      <c r="H85" s="386"/>
      <c r="I85" s="387">
        <v>0</v>
      </c>
    </row>
    <row r="86" spans="1:9">
      <c r="A86" s="717"/>
      <c r="B86" s="718"/>
      <c r="C86" s="719"/>
      <c r="D86" s="720"/>
      <c r="E86" s="721"/>
      <c r="F86" s="722"/>
      <c r="G86" s="723"/>
      <c r="H86" s="386"/>
      <c r="I86" s="387">
        <v>0</v>
      </c>
    </row>
    <row r="87" spans="1:9">
      <c r="A87" s="717"/>
      <c r="B87" s="718"/>
      <c r="C87" s="719"/>
      <c r="D87" s="720"/>
      <c r="E87" s="721"/>
      <c r="F87" s="722"/>
      <c r="G87" s="723"/>
      <c r="H87" s="386"/>
      <c r="I87" s="387">
        <v>0</v>
      </c>
    </row>
    <row r="88" spans="1:9">
      <c r="A88" s="717"/>
      <c r="B88" s="718"/>
      <c r="C88" s="719"/>
      <c r="D88" s="720"/>
      <c r="E88" s="721"/>
      <c r="F88" s="722"/>
      <c r="G88" s="723"/>
      <c r="H88" s="386"/>
      <c r="I88" s="387">
        <v>0</v>
      </c>
    </row>
    <row r="89" spans="1:9">
      <c r="A89" s="717"/>
      <c r="B89" s="718"/>
      <c r="C89" s="719"/>
      <c r="D89" s="720"/>
      <c r="E89" s="721"/>
      <c r="F89" s="722"/>
      <c r="G89" s="723"/>
      <c r="H89" s="386"/>
      <c r="I89" s="387">
        <v>0</v>
      </c>
    </row>
    <row r="90" spans="1:9">
      <c r="A90" s="717"/>
      <c r="B90" s="718"/>
      <c r="C90" s="719"/>
      <c r="D90" s="720"/>
      <c r="E90" s="721"/>
      <c r="F90" s="722"/>
      <c r="G90" s="723"/>
      <c r="H90" s="386"/>
      <c r="I90" s="387">
        <v>0</v>
      </c>
    </row>
    <row r="91" spans="1:9">
      <c r="A91" s="717"/>
      <c r="B91" s="718"/>
      <c r="C91" s="719"/>
      <c r="D91" s="720"/>
      <c r="E91" s="721"/>
      <c r="F91" s="722"/>
      <c r="G91" s="723"/>
      <c r="H91" s="386"/>
      <c r="I91" s="387">
        <v>0</v>
      </c>
    </row>
    <row r="92" spans="1:9">
      <c r="A92" s="717"/>
      <c r="B92" s="718"/>
      <c r="C92" s="719"/>
      <c r="D92" s="720"/>
      <c r="E92" s="721"/>
      <c r="F92" s="724"/>
      <c r="G92" s="725"/>
      <c r="H92" s="386"/>
      <c r="I92" s="387">
        <v>0</v>
      </c>
    </row>
    <row r="93" spans="1:9" ht="13.5" thickBot="1">
      <c r="A93" s="726" t="s">
        <v>232</v>
      </c>
      <c r="B93" s="727"/>
      <c r="C93" s="727"/>
      <c r="D93" s="727"/>
      <c r="E93" s="727"/>
      <c r="F93" s="727"/>
      <c r="G93" s="727"/>
      <c r="H93" s="728"/>
      <c r="I93" s="388">
        <v>19800000</v>
      </c>
    </row>
    <row r="94" spans="1:9" ht="13.5" thickTop="1">
      <c r="A94" s="729" t="s">
        <v>233</v>
      </c>
      <c r="B94" s="730"/>
      <c r="C94" s="730"/>
      <c r="D94" s="730"/>
      <c r="E94" s="730"/>
      <c r="F94" s="730"/>
      <c r="G94" s="730"/>
      <c r="H94" s="730"/>
      <c r="I94" s="731"/>
    </row>
    <row r="95" spans="1:9">
      <c r="A95" s="732" t="s">
        <v>234</v>
      </c>
      <c r="B95" s="733"/>
      <c r="C95" s="733"/>
      <c r="D95" s="733"/>
      <c r="E95" s="733"/>
      <c r="F95" s="733"/>
      <c r="G95" s="733"/>
      <c r="H95" s="734"/>
      <c r="I95" s="389">
        <v>132960000</v>
      </c>
    </row>
    <row r="96" spans="1:9" ht="13.5" thickBot="1">
      <c r="A96" s="711" t="s">
        <v>235</v>
      </c>
      <c r="B96" s="712"/>
      <c r="C96" s="712"/>
      <c r="D96" s="712"/>
      <c r="E96" s="712"/>
      <c r="F96" s="712"/>
      <c r="G96" s="712"/>
      <c r="H96" s="713"/>
      <c r="I96" s="390">
        <v>25262400</v>
      </c>
    </row>
    <row r="97" spans="1:18" ht="13.5" thickBot="1">
      <c r="A97" s="714" t="s">
        <v>238</v>
      </c>
      <c r="B97" s="715"/>
      <c r="C97" s="715"/>
      <c r="D97" s="715"/>
      <c r="E97" s="715"/>
      <c r="F97" s="715"/>
      <c r="G97" s="715"/>
      <c r="H97" s="716"/>
      <c r="I97" s="391">
        <v>158222400</v>
      </c>
      <c r="J97" s="392" t="s">
        <v>236</v>
      </c>
      <c r="K97" s="393"/>
      <c r="L97" s="393"/>
      <c r="M97" s="494">
        <v>158222400</v>
      </c>
    </row>
    <row r="98" spans="1:18" ht="13.5" thickTop="1"/>
    <row r="100" spans="1:18" s="345" customFormat="1" ht="22.5">
      <c r="A100" s="343" t="s">
        <v>71</v>
      </c>
      <c r="B100" s="344">
        <v>3</v>
      </c>
      <c r="C100" s="764" t="s">
        <v>275</v>
      </c>
      <c r="D100" s="764"/>
      <c r="E100" s="764"/>
      <c r="F100" s="764"/>
      <c r="G100" s="764"/>
      <c r="H100" s="764"/>
      <c r="I100" s="764"/>
      <c r="J100" s="352"/>
      <c r="K100" s="423" t="s">
        <v>203</v>
      </c>
      <c r="L100" s="424">
        <v>1.95</v>
      </c>
      <c r="M100" s="421" t="s">
        <v>256</v>
      </c>
      <c r="N100" s="352"/>
      <c r="O100" s="352"/>
      <c r="P100" s="352"/>
      <c r="Q100" s="352"/>
      <c r="R100" s="352"/>
    </row>
    <row r="101" spans="1:18" s="345" customFormat="1">
      <c r="A101" s="343"/>
      <c r="B101" s="343"/>
      <c r="C101" s="765" t="s">
        <v>574</v>
      </c>
      <c r="D101" s="765"/>
      <c r="E101" s="765"/>
      <c r="F101" s="765"/>
      <c r="G101" s="765"/>
      <c r="H101" s="765"/>
      <c r="I101" s="765"/>
      <c r="J101" s="352"/>
      <c r="K101" s="352" t="s">
        <v>204</v>
      </c>
      <c r="L101" s="352">
        <v>6</v>
      </c>
      <c r="M101" s="422" t="s">
        <v>202</v>
      </c>
      <c r="N101" s="352"/>
      <c r="O101" s="395"/>
      <c r="P101" s="352"/>
      <c r="Q101" s="352"/>
      <c r="R101" s="352"/>
    </row>
    <row r="102" spans="1:18" s="345" customFormat="1" ht="13.5" customHeight="1">
      <c r="A102" s="343"/>
      <c r="B102" s="343"/>
      <c r="C102" s="765"/>
      <c r="D102" s="765"/>
      <c r="E102" s="765"/>
      <c r="F102" s="765"/>
      <c r="G102" s="765"/>
      <c r="H102" s="765"/>
      <c r="I102" s="765"/>
      <c r="J102" s="352"/>
      <c r="K102" s="352"/>
      <c r="L102" s="352"/>
      <c r="M102" s="352"/>
      <c r="N102" s="352"/>
      <c r="O102" s="352"/>
      <c r="P102" s="352"/>
      <c r="Q102" s="352"/>
      <c r="R102" s="352"/>
    </row>
    <row r="103" spans="1:18" ht="13.5" thickBot="1">
      <c r="K103" s="353" t="s">
        <v>257</v>
      </c>
      <c r="L103" s="353"/>
      <c r="M103" s="503">
        <v>2.3199999999999998</v>
      </c>
      <c r="N103" s="352" t="s">
        <v>385</v>
      </c>
    </row>
    <row r="104" spans="1:18" ht="14.25" thickTop="1" thickBot="1">
      <c r="A104" s="766" t="s">
        <v>205</v>
      </c>
      <c r="B104" s="767"/>
      <c r="C104" s="767"/>
      <c r="D104" s="767"/>
      <c r="E104" s="767"/>
      <c r="F104" s="767"/>
      <c r="G104" s="767"/>
      <c r="H104" s="767"/>
      <c r="I104" s="768"/>
    </row>
    <row r="105" spans="1:18" ht="14.25" thickTop="1" thickBot="1">
      <c r="A105" s="769" t="s">
        <v>206</v>
      </c>
      <c r="B105" s="770"/>
      <c r="C105" s="770"/>
      <c r="D105" s="770"/>
      <c r="E105" s="770"/>
      <c r="F105" s="770"/>
      <c r="G105" s="770"/>
      <c r="H105" s="770"/>
      <c r="I105" s="771"/>
    </row>
    <row r="106" spans="1:18" ht="13.5" thickTop="1">
      <c r="A106" s="355" t="s">
        <v>207</v>
      </c>
      <c r="B106" s="356" t="s">
        <v>208</v>
      </c>
      <c r="C106" s="356" t="s">
        <v>209</v>
      </c>
      <c r="D106" s="356" t="s">
        <v>210</v>
      </c>
      <c r="E106" s="356" t="s">
        <v>211</v>
      </c>
      <c r="F106" s="760" t="s">
        <v>212</v>
      </c>
      <c r="G106" s="761"/>
      <c r="H106" s="356" t="s">
        <v>213</v>
      </c>
      <c r="I106" s="357"/>
      <c r="M106" s="345"/>
    </row>
    <row r="107" spans="1:18" ht="24">
      <c r="A107" s="372" t="s">
        <v>214</v>
      </c>
      <c r="B107" s="373" t="s">
        <v>215</v>
      </c>
      <c r="C107" s="373" t="s">
        <v>216</v>
      </c>
      <c r="D107" s="373" t="s">
        <v>217</v>
      </c>
      <c r="E107" s="373" t="s">
        <v>218</v>
      </c>
      <c r="F107" s="754" t="s">
        <v>219</v>
      </c>
      <c r="G107" s="755"/>
      <c r="H107" s="373" t="s">
        <v>220</v>
      </c>
      <c r="I107" s="374" t="s">
        <v>221</v>
      </c>
    </row>
    <row r="108" spans="1:18">
      <c r="A108" s="361" t="s">
        <v>277</v>
      </c>
      <c r="B108" s="362">
        <v>1</v>
      </c>
      <c r="C108" s="363">
        <v>3500000</v>
      </c>
      <c r="D108" s="364">
        <v>0.2</v>
      </c>
      <c r="E108" s="499">
        <v>2.3199999999999998E-2</v>
      </c>
      <c r="F108" s="762">
        <v>16240</v>
      </c>
      <c r="G108" s="763"/>
      <c r="H108" s="366">
        <v>6</v>
      </c>
      <c r="I108" s="500">
        <v>97440</v>
      </c>
      <c r="K108" s="474" t="s">
        <v>386</v>
      </c>
      <c r="L108" s="474"/>
      <c r="M108" s="474"/>
    </row>
    <row r="109" spans="1:18">
      <c r="A109" s="361" t="s">
        <v>293</v>
      </c>
      <c r="B109" s="362">
        <v>1</v>
      </c>
      <c r="C109" s="363">
        <v>3000000</v>
      </c>
      <c r="D109" s="364">
        <v>1</v>
      </c>
      <c r="E109" s="397">
        <v>2.3199999999999998E-2</v>
      </c>
      <c r="F109" s="752">
        <v>69600</v>
      </c>
      <c r="G109" s="753"/>
      <c r="H109" s="369">
        <v>6</v>
      </c>
      <c r="I109" s="500">
        <v>417600</v>
      </c>
    </row>
    <row r="110" spans="1:18" ht="24">
      <c r="A110" s="361" t="s">
        <v>294</v>
      </c>
      <c r="B110" s="362">
        <v>1</v>
      </c>
      <c r="C110" s="363">
        <v>3000000</v>
      </c>
      <c r="D110" s="364">
        <v>0.2</v>
      </c>
      <c r="E110" s="397">
        <v>2.3199999999999998E-2</v>
      </c>
      <c r="F110" s="752">
        <v>13920</v>
      </c>
      <c r="G110" s="753"/>
      <c r="H110" s="369">
        <v>6</v>
      </c>
      <c r="I110" s="500">
        <v>83520</v>
      </c>
    </row>
    <row r="111" spans="1:18">
      <c r="A111" s="361" t="s">
        <v>297</v>
      </c>
      <c r="B111" s="362">
        <v>1</v>
      </c>
      <c r="C111" s="363">
        <v>3000000</v>
      </c>
      <c r="D111" s="364">
        <v>0.2</v>
      </c>
      <c r="E111" s="397">
        <v>2.3199999999999998E-2</v>
      </c>
      <c r="F111" s="758">
        <v>13920</v>
      </c>
      <c r="G111" s="759"/>
      <c r="H111" s="406">
        <v>6</v>
      </c>
      <c r="I111" s="500">
        <v>83520</v>
      </c>
    </row>
    <row r="112" spans="1:18">
      <c r="A112" s="361"/>
      <c r="B112" s="362"/>
      <c r="C112" s="363"/>
      <c r="D112" s="364"/>
      <c r="E112" s="397">
        <v>2.3199999999999998E-2</v>
      </c>
      <c r="F112" s="752">
        <v>0</v>
      </c>
      <c r="G112" s="753"/>
      <c r="H112" s="369">
        <v>6</v>
      </c>
      <c r="I112" s="367">
        <v>0</v>
      </c>
    </row>
    <row r="113" spans="1:16">
      <c r="A113" s="361"/>
      <c r="B113" s="362"/>
      <c r="C113" s="363"/>
      <c r="D113" s="364"/>
      <c r="E113" s="397">
        <v>2.3199999999999998E-2</v>
      </c>
      <c r="F113" s="752">
        <v>0</v>
      </c>
      <c r="G113" s="753"/>
      <c r="H113" s="369">
        <v>6</v>
      </c>
      <c r="I113" s="367">
        <v>0</v>
      </c>
      <c r="O113" s="345"/>
    </row>
    <row r="114" spans="1:16">
      <c r="A114" s="361"/>
      <c r="B114" s="362"/>
      <c r="C114" s="363"/>
      <c r="D114" s="364"/>
      <c r="E114" s="397">
        <v>2.3199999999999998E-2</v>
      </c>
      <c r="F114" s="752">
        <v>0</v>
      </c>
      <c r="G114" s="753"/>
      <c r="H114" s="369">
        <v>6</v>
      </c>
      <c r="I114" s="367">
        <v>0</v>
      </c>
    </row>
    <row r="115" spans="1:16">
      <c r="A115" s="361"/>
      <c r="B115" s="362"/>
      <c r="C115" s="363"/>
      <c r="D115" s="364"/>
      <c r="E115" s="397">
        <v>2.3199999999999998E-2</v>
      </c>
      <c r="F115" s="752">
        <v>0</v>
      </c>
      <c r="G115" s="753"/>
      <c r="H115" s="369">
        <v>6</v>
      </c>
      <c r="I115" s="367">
        <v>0</v>
      </c>
      <c r="O115" s="395"/>
    </row>
    <row r="116" spans="1:16">
      <c r="A116" s="361"/>
      <c r="B116" s="362"/>
      <c r="C116" s="363"/>
      <c r="D116" s="364"/>
      <c r="E116" s="397">
        <v>2.3199999999999998E-2</v>
      </c>
      <c r="F116" s="752">
        <v>0</v>
      </c>
      <c r="G116" s="753"/>
      <c r="H116" s="369">
        <v>6</v>
      </c>
      <c r="I116" s="367">
        <v>0</v>
      </c>
      <c r="M116" s="395"/>
    </row>
    <row r="117" spans="1:16">
      <c r="A117" s="361"/>
      <c r="B117" s="362"/>
      <c r="C117" s="363"/>
      <c r="D117" s="364"/>
      <c r="E117" s="368"/>
      <c r="F117" s="752">
        <v>0</v>
      </c>
      <c r="G117" s="753"/>
      <c r="H117" s="369"/>
      <c r="I117" s="367">
        <v>0</v>
      </c>
    </row>
    <row r="118" spans="1:16">
      <c r="A118" s="737" t="s">
        <v>222</v>
      </c>
      <c r="B118" s="738"/>
      <c r="C118" s="738"/>
      <c r="D118" s="738"/>
      <c r="E118" s="738"/>
      <c r="F118" s="738"/>
      <c r="G118" s="738"/>
      <c r="H118" s="739"/>
      <c r="I118" s="473">
        <v>682080</v>
      </c>
      <c r="O118" s="398"/>
    </row>
    <row r="119" spans="1:16">
      <c r="A119" s="740" t="s">
        <v>223</v>
      </c>
      <c r="B119" s="741"/>
      <c r="C119" s="741"/>
      <c r="D119" s="741"/>
      <c r="E119" s="741"/>
      <c r="F119" s="741"/>
      <c r="G119" s="741"/>
      <c r="H119" s="741"/>
      <c r="I119" s="742"/>
      <c r="O119" s="398"/>
    </row>
    <row r="120" spans="1:16" ht="24">
      <c r="A120" s="372" t="s">
        <v>224</v>
      </c>
      <c r="B120" s="373" t="s">
        <v>215</v>
      </c>
      <c r="C120" s="373" t="s">
        <v>216</v>
      </c>
      <c r="D120" s="373" t="s">
        <v>217</v>
      </c>
      <c r="E120" s="373" t="s">
        <v>225</v>
      </c>
      <c r="F120" s="754" t="s">
        <v>219</v>
      </c>
      <c r="G120" s="755"/>
      <c r="H120" s="373" t="s">
        <v>220</v>
      </c>
      <c r="I120" s="374" t="s">
        <v>221</v>
      </c>
      <c r="K120"/>
      <c r="L120"/>
      <c r="M120" s="398"/>
    </row>
    <row r="121" spans="1:16">
      <c r="A121" s="361" t="s">
        <v>295</v>
      </c>
      <c r="B121" s="362">
        <v>1</v>
      </c>
      <c r="C121" s="363">
        <v>2000000</v>
      </c>
      <c r="D121" s="364">
        <v>1</v>
      </c>
      <c r="E121" s="412">
        <v>2.3199999999999998E-2</v>
      </c>
      <c r="F121" s="756">
        <v>46400</v>
      </c>
      <c r="G121" s="757"/>
      <c r="H121" s="379">
        <v>6</v>
      </c>
      <c r="I121" s="501">
        <v>278400</v>
      </c>
      <c r="M121" s="398"/>
      <c r="O121" s="398"/>
      <c r="P121" s="345"/>
    </row>
    <row r="122" spans="1:16">
      <c r="A122" s="361" t="s">
        <v>296</v>
      </c>
      <c r="B122" s="362">
        <v>1</v>
      </c>
      <c r="C122" s="363">
        <v>2000000</v>
      </c>
      <c r="D122" s="364">
        <v>1</v>
      </c>
      <c r="E122" s="412">
        <v>2.3199999999999998E-2</v>
      </c>
      <c r="F122" s="758">
        <v>46400</v>
      </c>
      <c r="G122" s="759"/>
      <c r="H122" s="369">
        <v>6</v>
      </c>
      <c r="I122" s="500">
        <v>278400</v>
      </c>
    </row>
    <row r="123" spans="1:16">
      <c r="A123" s="401" t="s">
        <v>298</v>
      </c>
      <c r="B123" s="402">
        <v>1</v>
      </c>
      <c r="C123" s="403">
        <v>1200000</v>
      </c>
      <c r="D123" s="404">
        <v>0.2</v>
      </c>
      <c r="E123" s="412">
        <v>2.3199999999999998E-2</v>
      </c>
      <c r="F123" s="735">
        <v>5568</v>
      </c>
      <c r="G123" s="736"/>
      <c r="H123" s="406">
        <v>6</v>
      </c>
      <c r="I123" s="491">
        <v>33408</v>
      </c>
    </row>
    <row r="124" spans="1:16">
      <c r="A124" s="401" t="s">
        <v>357</v>
      </c>
      <c r="B124" s="402">
        <v>1</v>
      </c>
      <c r="C124" s="403">
        <v>1200000</v>
      </c>
      <c r="D124" s="404">
        <v>1</v>
      </c>
      <c r="E124" s="412">
        <v>2.3199999999999998E-2</v>
      </c>
      <c r="F124" s="735">
        <v>27840</v>
      </c>
      <c r="G124" s="736"/>
      <c r="H124" s="406">
        <v>6</v>
      </c>
      <c r="I124" s="491">
        <v>167040</v>
      </c>
    </row>
    <row r="125" spans="1:16">
      <c r="A125" s="737" t="s">
        <v>226</v>
      </c>
      <c r="B125" s="738"/>
      <c r="C125" s="738"/>
      <c r="D125" s="738"/>
      <c r="E125" s="738"/>
      <c r="F125" s="738"/>
      <c r="G125" s="738"/>
      <c r="H125" s="739"/>
      <c r="I125" s="486">
        <v>757248</v>
      </c>
    </row>
    <row r="126" spans="1:16">
      <c r="A126" s="740" t="s">
        <v>227</v>
      </c>
      <c r="B126" s="741"/>
      <c r="C126" s="741"/>
      <c r="D126" s="741"/>
      <c r="E126" s="741"/>
      <c r="F126" s="741"/>
      <c r="G126" s="741"/>
      <c r="H126" s="741"/>
      <c r="I126" s="742"/>
    </row>
    <row r="127" spans="1:16">
      <c r="A127" s="743" t="s">
        <v>228</v>
      </c>
      <c r="B127" s="744"/>
      <c r="C127" s="745"/>
      <c r="D127" s="746" t="s">
        <v>229</v>
      </c>
      <c r="E127" s="745"/>
      <c r="F127" s="746" t="s">
        <v>215</v>
      </c>
      <c r="G127" s="745"/>
      <c r="H127" s="382" t="s">
        <v>230</v>
      </c>
      <c r="I127" s="383" t="s">
        <v>231</v>
      </c>
    </row>
    <row r="128" spans="1:16">
      <c r="A128" s="717" t="s">
        <v>376</v>
      </c>
      <c r="B128" s="718"/>
      <c r="C128" s="719"/>
      <c r="D128" s="720">
        <v>6</v>
      </c>
      <c r="E128" s="721"/>
      <c r="F128" s="720">
        <v>6</v>
      </c>
      <c r="G128" s="721"/>
      <c r="H128" s="386">
        <v>3935000</v>
      </c>
      <c r="I128" s="387">
        <v>23610000</v>
      </c>
    </row>
    <row r="129" spans="1:13">
      <c r="A129" s="717" t="s">
        <v>377</v>
      </c>
      <c r="B129" s="718"/>
      <c r="C129" s="719"/>
      <c r="D129" s="720">
        <v>6</v>
      </c>
      <c r="E129" s="721"/>
      <c r="F129" s="720">
        <v>6</v>
      </c>
      <c r="G129" s="721"/>
      <c r="H129" s="386">
        <v>3100000</v>
      </c>
      <c r="I129" s="387">
        <v>18600000</v>
      </c>
    </row>
    <row r="130" spans="1:13">
      <c r="A130" s="717" t="s">
        <v>378</v>
      </c>
      <c r="B130" s="718"/>
      <c r="C130" s="719"/>
      <c r="D130" s="720">
        <v>6</v>
      </c>
      <c r="E130" s="721"/>
      <c r="F130" s="720">
        <v>6</v>
      </c>
      <c r="G130" s="721"/>
      <c r="H130" s="386">
        <v>450000</v>
      </c>
      <c r="I130" s="387">
        <v>2700000</v>
      </c>
    </row>
    <row r="131" spans="1:13">
      <c r="A131" s="717" t="s">
        <v>379</v>
      </c>
      <c r="B131" s="718"/>
      <c r="C131" s="719"/>
      <c r="D131" s="720">
        <v>6</v>
      </c>
      <c r="E131" s="721"/>
      <c r="F131" s="720">
        <v>6</v>
      </c>
      <c r="G131" s="721"/>
      <c r="H131" s="386">
        <v>1500000</v>
      </c>
      <c r="I131" s="387">
        <v>9000000</v>
      </c>
    </row>
    <row r="132" spans="1:13">
      <c r="A132" s="717" t="s">
        <v>380</v>
      </c>
      <c r="B132" s="718"/>
      <c r="C132" s="719"/>
      <c r="D132" s="720">
        <v>1</v>
      </c>
      <c r="E132" s="721"/>
      <c r="F132" s="720">
        <v>1</v>
      </c>
      <c r="G132" s="721"/>
      <c r="H132" s="386">
        <v>3000000</v>
      </c>
      <c r="I132" s="387">
        <v>3000000</v>
      </c>
    </row>
    <row r="133" spans="1:13">
      <c r="A133" s="717" t="s">
        <v>381</v>
      </c>
      <c r="B133" s="718"/>
      <c r="C133" s="719"/>
      <c r="D133" s="720">
        <v>1</v>
      </c>
      <c r="E133" s="721"/>
      <c r="F133" s="720">
        <v>1</v>
      </c>
      <c r="G133" s="721"/>
      <c r="H133" s="386">
        <v>800000</v>
      </c>
      <c r="I133" s="387">
        <v>800000</v>
      </c>
    </row>
    <row r="134" spans="1:13">
      <c r="A134" s="717" t="s">
        <v>382</v>
      </c>
      <c r="B134" s="718"/>
      <c r="C134" s="719"/>
      <c r="D134" s="720">
        <v>1</v>
      </c>
      <c r="E134" s="721"/>
      <c r="F134" s="720">
        <v>1</v>
      </c>
      <c r="G134" s="721"/>
      <c r="H134" s="386">
        <v>3200000</v>
      </c>
      <c r="I134" s="387">
        <v>3200000</v>
      </c>
    </row>
    <row r="135" spans="1:13">
      <c r="A135" s="717" t="s">
        <v>383</v>
      </c>
      <c r="B135" s="718"/>
      <c r="C135" s="719"/>
      <c r="D135" s="720">
        <v>2</v>
      </c>
      <c r="E135" s="721"/>
      <c r="F135" s="720">
        <v>2</v>
      </c>
      <c r="G135" s="721"/>
      <c r="H135" s="386">
        <v>2000000</v>
      </c>
      <c r="I135" s="387">
        <v>4000000</v>
      </c>
    </row>
    <row r="136" spans="1:13">
      <c r="A136" s="717" t="s">
        <v>384</v>
      </c>
      <c r="B136" s="718"/>
      <c r="C136" s="719"/>
      <c r="D136" s="720">
        <v>1</v>
      </c>
      <c r="E136" s="721"/>
      <c r="F136" s="720">
        <v>1</v>
      </c>
      <c r="G136" s="721"/>
      <c r="H136" s="386">
        <v>4900000</v>
      </c>
      <c r="I136" s="387">
        <v>4900000</v>
      </c>
    </row>
    <row r="137" spans="1:13">
      <c r="A137" s="717"/>
      <c r="B137" s="718"/>
      <c r="C137" s="719"/>
      <c r="D137" s="720"/>
      <c r="E137" s="721"/>
      <c r="F137" s="722"/>
      <c r="G137" s="723"/>
      <c r="H137" s="386"/>
      <c r="I137" s="387">
        <v>0</v>
      </c>
    </row>
    <row r="138" spans="1:13">
      <c r="A138" s="717"/>
      <c r="B138" s="718"/>
      <c r="C138" s="719"/>
      <c r="D138" s="720"/>
      <c r="E138" s="721"/>
      <c r="F138" s="722"/>
      <c r="G138" s="723"/>
      <c r="H138" s="386"/>
      <c r="I138" s="387">
        <v>0</v>
      </c>
    </row>
    <row r="139" spans="1:13">
      <c r="A139" s="717"/>
      <c r="B139" s="718"/>
      <c r="C139" s="719"/>
      <c r="D139" s="720"/>
      <c r="E139" s="721"/>
      <c r="F139" s="724"/>
      <c r="G139" s="725"/>
      <c r="H139" s="386"/>
      <c r="I139" s="387">
        <v>0</v>
      </c>
    </row>
    <row r="140" spans="1:13" ht="13.5" thickBot="1">
      <c r="A140" s="726" t="s">
        <v>232</v>
      </c>
      <c r="B140" s="727"/>
      <c r="C140" s="727"/>
      <c r="D140" s="727"/>
      <c r="E140" s="727"/>
      <c r="F140" s="727"/>
      <c r="G140" s="727"/>
      <c r="H140" s="728"/>
      <c r="I140" s="388">
        <v>69810000</v>
      </c>
    </row>
    <row r="141" spans="1:13" ht="13.5" thickTop="1">
      <c r="A141" s="729" t="s">
        <v>233</v>
      </c>
      <c r="B141" s="730"/>
      <c r="C141" s="730"/>
      <c r="D141" s="730"/>
      <c r="E141" s="730"/>
      <c r="F141" s="730"/>
      <c r="G141" s="730"/>
      <c r="H141" s="730"/>
      <c r="I141" s="731"/>
    </row>
    <row r="142" spans="1:13">
      <c r="A142" s="732" t="s">
        <v>234</v>
      </c>
      <c r="B142" s="733"/>
      <c r="C142" s="733"/>
      <c r="D142" s="733"/>
      <c r="E142" s="733"/>
      <c r="F142" s="733"/>
      <c r="G142" s="733"/>
      <c r="H142" s="734"/>
      <c r="I142" s="487">
        <v>71249328</v>
      </c>
    </row>
    <row r="143" spans="1:13" ht="13.5" thickBot="1">
      <c r="A143" s="711" t="s">
        <v>235</v>
      </c>
      <c r="B143" s="712"/>
      <c r="C143" s="712"/>
      <c r="D143" s="712"/>
      <c r="E143" s="712"/>
      <c r="F143" s="712"/>
      <c r="G143" s="712"/>
      <c r="H143" s="713"/>
      <c r="I143" s="390">
        <v>13537372</v>
      </c>
    </row>
    <row r="144" spans="1:13" ht="13.5" thickBot="1">
      <c r="A144" s="714" t="s">
        <v>238</v>
      </c>
      <c r="B144" s="715"/>
      <c r="C144" s="715"/>
      <c r="D144" s="715"/>
      <c r="E144" s="715"/>
      <c r="F144" s="715"/>
      <c r="G144" s="715"/>
      <c r="H144" s="716"/>
      <c r="I144" s="391">
        <v>84786700</v>
      </c>
      <c r="J144" s="392" t="s">
        <v>236</v>
      </c>
      <c r="K144" s="393"/>
      <c r="L144" s="393"/>
      <c r="M144" s="400">
        <v>160034775</v>
      </c>
    </row>
    <row r="145" spans="1:15" ht="13.5" thickTop="1"/>
    <row r="148" spans="1:15" ht="22.5">
      <c r="A148" s="343" t="s">
        <v>71</v>
      </c>
      <c r="B148" s="344">
        <v>4</v>
      </c>
      <c r="C148" s="764" t="s">
        <v>387</v>
      </c>
      <c r="D148" s="764"/>
      <c r="E148" s="764"/>
      <c r="F148" s="764"/>
      <c r="G148" s="764"/>
      <c r="H148" s="764"/>
      <c r="I148" s="764"/>
      <c r="K148" s="423" t="s">
        <v>203</v>
      </c>
      <c r="L148" s="424">
        <v>1.95</v>
      </c>
      <c r="M148" s="421" t="s">
        <v>256</v>
      </c>
    </row>
    <row r="149" spans="1:15">
      <c r="A149" s="343"/>
      <c r="B149" s="343"/>
      <c r="C149" s="765" t="s">
        <v>575</v>
      </c>
      <c r="D149" s="765"/>
      <c r="E149" s="765"/>
      <c r="F149" s="765"/>
      <c r="G149" s="765"/>
      <c r="H149" s="765"/>
      <c r="I149" s="765"/>
      <c r="K149" s="352" t="s">
        <v>204</v>
      </c>
      <c r="L149" s="352">
        <v>6</v>
      </c>
      <c r="M149" s="422" t="s">
        <v>202</v>
      </c>
      <c r="O149" s="395"/>
    </row>
    <row r="150" spans="1:15">
      <c r="A150" s="343"/>
      <c r="B150" s="343"/>
      <c r="C150" s="765"/>
      <c r="D150" s="765"/>
      <c r="E150" s="765"/>
      <c r="F150" s="765"/>
      <c r="G150" s="765"/>
      <c r="H150" s="765"/>
      <c r="I150" s="765"/>
    </row>
    <row r="151" spans="1:15" ht="13.5" thickBot="1">
      <c r="K151" s="353" t="s">
        <v>257</v>
      </c>
      <c r="L151" s="353"/>
      <c r="M151" s="426">
        <v>2.9</v>
      </c>
    </row>
    <row r="152" spans="1:15" ht="14.25" thickTop="1" thickBot="1">
      <c r="A152" s="766" t="s">
        <v>205</v>
      </c>
      <c r="B152" s="767"/>
      <c r="C152" s="767"/>
      <c r="D152" s="767"/>
      <c r="E152" s="767"/>
      <c r="F152" s="767"/>
      <c r="G152" s="767"/>
      <c r="H152" s="767"/>
      <c r="I152" s="768"/>
    </row>
    <row r="153" spans="1:15" ht="14.25" thickTop="1" thickBot="1">
      <c r="A153" s="769" t="s">
        <v>206</v>
      </c>
      <c r="B153" s="770"/>
      <c r="C153" s="770"/>
      <c r="D153" s="770"/>
      <c r="E153" s="770"/>
      <c r="F153" s="770"/>
      <c r="G153" s="770"/>
      <c r="H153" s="770"/>
      <c r="I153" s="771"/>
    </row>
    <row r="154" spans="1:15" ht="13.5" thickTop="1">
      <c r="A154" s="355" t="s">
        <v>207</v>
      </c>
      <c r="B154" s="356" t="s">
        <v>208</v>
      </c>
      <c r="C154" s="356" t="s">
        <v>209</v>
      </c>
      <c r="D154" s="356" t="s">
        <v>210</v>
      </c>
      <c r="E154" s="356" t="s">
        <v>211</v>
      </c>
      <c r="F154" s="760" t="s">
        <v>212</v>
      </c>
      <c r="G154" s="761"/>
      <c r="H154" s="356" t="s">
        <v>213</v>
      </c>
      <c r="I154" s="357"/>
      <c r="M154" s="345"/>
    </row>
    <row r="155" spans="1:15" ht="24">
      <c r="A155" s="372" t="s">
        <v>214</v>
      </c>
      <c r="B155" s="373" t="s">
        <v>215</v>
      </c>
      <c r="C155" s="373" t="s">
        <v>216</v>
      </c>
      <c r="D155" s="373" t="s">
        <v>217</v>
      </c>
      <c r="E155" s="373" t="s">
        <v>218</v>
      </c>
      <c r="F155" s="754" t="s">
        <v>219</v>
      </c>
      <c r="G155" s="755"/>
      <c r="H155" s="373" t="s">
        <v>220</v>
      </c>
      <c r="I155" s="374" t="s">
        <v>221</v>
      </c>
    </row>
    <row r="156" spans="1:15">
      <c r="A156" s="361" t="s">
        <v>277</v>
      </c>
      <c r="B156" s="362">
        <v>1</v>
      </c>
      <c r="C156" s="363">
        <v>2500000</v>
      </c>
      <c r="D156" s="364">
        <v>0.2</v>
      </c>
      <c r="E156" s="499">
        <v>2.9</v>
      </c>
      <c r="F156" s="762">
        <v>1450000</v>
      </c>
      <c r="G156" s="763"/>
      <c r="H156" s="366">
        <v>6</v>
      </c>
      <c r="I156" s="367">
        <v>8700000</v>
      </c>
      <c r="K156" s="353"/>
      <c r="L156" s="353"/>
      <c r="M156" s="353"/>
      <c r="N156" s="353"/>
    </row>
    <row r="157" spans="1:15">
      <c r="A157" s="361" t="s">
        <v>293</v>
      </c>
      <c r="B157" s="362">
        <v>1</v>
      </c>
      <c r="C157" s="363">
        <v>2000000</v>
      </c>
      <c r="D157" s="364">
        <v>1</v>
      </c>
      <c r="E157" s="397">
        <v>2.9</v>
      </c>
      <c r="F157" s="752">
        <v>5800000</v>
      </c>
      <c r="G157" s="753"/>
      <c r="H157" s="369">
        <v>6</v>
      </c>
      <c r="I157" s="367">
        <v>34800000</v>
      </c>
      <c r="K157" s="353"/>
      <c r="L157" s="353"/>
      <c r="M157" s="353"/>
      <c r="N157" s="353"/>
    </row>
    <row r="158" spans="1:15" ht="24">
      <c r="A158" s="361" t="s">
        <v>294</v>
      </c>
      <c r="B158" s="362">
        <v>1</v>
      </c>
      <c r="C158" s="363">
        <v>2000000</v>
      </c>
      <c r="D158" s="364">
        <v>0.2</v>
      </c>
      <c r="E158" s="397">
        <v>2.9</v>
      </c>
      <c r="F158" s="752">
        <v>1160000</v>
      </c>
      <c r="G158" s="753"/>
      <c r="H158" s="369">
        <v>6</v>
      </c>
      <c r="I158" s="367">
        <v>6960000</v>
      </c>
    </row>
    <row r="159" spans="1:15" ht="36">
      <c r="A159" s="556" t="s">
        <v>517</v>
      </c>
      <c r="B159" s="362">
        <v>1</v>
      </c>
      <c r="C159" s="363">
        <v>2000000</v>
      </c>
      <c r="D159" s="364">
        <v>1</v>
      </c>
      <c r="E159" s="397">
        <v>2.9</v>
      </c>
      <c r="F159" s="758">
        <v>5800000</v>
      </c>
      <c r="G159" s="759"/>
      <c r="H159" s="406">
        <v>6</v>
      </c>
      <c r="I159" s="367">
        <v>34800000</v>
      </c>
      <c r="J159" s="557" t="s">
        <v>518</v>
      </c>
      <c r="K159" s="474"/>
      <c r="L159" s="474"/>
      <c r="M159" s="474"/>
    </row>
    <row r="160" spans="1:15">
      <c r="A160" s="361"/>
      <c r="B160" s="362"/>
      <c r="C160" s="363"/>
      <c r="D160" s="364"/>
      <c r="E160" s="397">
        <v>2.9</v>
      </c>
      <c r="F160" s="752">
        <v>0</v>
      </c>
      <c r="G160" s="753"/>
      <c r="H160" s="369">
        <v>6</v>
      </c>
      <c r="I160" s="367">
        <v>0</v>
      </c>
    </row>
    <row r="161" spans="1:15">
      <c r="A161" s="361"/>
      <c r="B161" s="362"/>
      <c r="C161" s="363"/>
      <c r="D161" s="364"/>
      <c r="E161" s="397">
        <v>2.9</v>
      </c>
      <c r="F161" s="752">
        <v>0</v>
      </c>
      <c r="G161" s="753"/>
      <c r="H161" s="369">
        <v>6</v>
      </c>
      <c r="I161" s="367">
        <v>0</v>
      </c>
      <c r="O161" s="345"/>
    </row>
    <row r="162" spans="1:15">
      <c r="A162" s="361"/>
      <c r="B162" s="362"/>
      <c r="C162" s="363"/>
      <c r="D162" s="364"/>
      <c r="E162" s="397">
        <v>2.9</v>
      </c>
      <c r="F162" s="752">
        <v>0</v>
      </c>
      <c r="G162" s="753"/>
      <c r="H162" s="369">
        <v>6</v>
      </c>
      <c r="I162" s="367">
        <v>0</v>
      </c>
    </row>
    <row r="163" spans="1:15">
      <c r="A163" s="361"/>
      <c r="B163" s="362"/>
      <c r="C163" s="363"/>
      <c r="D163" s="364"/>
      <c r="E163" s="397">
        <v>2.9</v>
      </c>
      <c r="F163" s="752">
        <v>0</v>
      </c>
      <c r="G163" s="753"/>
      <c r="H163" s="369">
        <v>6</v>
      </c>
      <c r="I163" s="367">
        <v>0</v>
      </c>
      <c r="O163" s="395"/>
    </row>
    <row r="164" spans="1:15">
      <c r="A164" s="361"/>
      <c r="B164" s="362"/>
      <c r="C164" s="363"/>
      <c r="D164" s="364"/>
      <c r="E164" s="397">
        <v>2.9</v>
      </c>
      <c r="F164" s="752">
        <v>0</v>
      </c>
      <c r="G164" s="753"/>
      <c r="H164" s="369">
        <v>6</v>
      </c>
      <c r="I164" s="367">
        <v>0</v>
      </c>
      <c r="M164" s="395"/>
    </row>
    <row r="165" spans="1:15">
      <c r="A165" s="361"/>
      <c r="B165" s="362"/>
      <c r="C165" s="363"/>
      <c r="D165" s="364"/>
      <c r="E165" s="368"/>
      <c r="F165" s="752">
        <v>0</v>
      </c>
      <c r="G165" s="753"/>
      <c r="H165" s="369"/>
      <c r="I165" s="367">
        <v>0</v>
      </c>
    </row>
    <row r="166" spans="1:15">
      <c r="A166" s="737" t="s">
        <v>222</v>
      </c>
      <c r="B166" s="738"/>
      <c r="C166" s="738"/>
      <c r="D166" s="738"/>
      <c r="E166" s="738"/>
      <c r="F166" s="738"/>
      <c r="G166" s="738"/>
      <c r="H166" s="739"/>
      <c r="I166" s="370">
        <v>85260000</v>
      </c>
      <c r="O166" s="398"/>
    </row>
    <row r="167" spans="1:15">
      <c r="A167" s="740" t="s">
        <v>223</v>
      </c>
      <c r="B167" s="741"/>
      <c r="C167" s="741"/>
      <c r="D167" s="741"/>
      <c r="E167" s="741"/>
      <c r="F167" s="741"/>
      <c r="G167" s="741"/>
      <c r="H167" s="741"/>
      <c r="I167" s="742"/>
      <c r="O167" s="398"/>
    </row>
    <row r="168" spans="1:15" ht="24">
      <c r="A168" s="372" t="s">
        <v>224</v>
      </c>
      <c r="B168" s="373" t="s">
        <v>215</v>
      </c>
      <c r="C168" s="373" t="s">
        <v>216</v>
      </c>
      <c r="D168" s="373" t="s">
        <v>217</v>
      </c>
      <c r="E168" s="373" t="s">
        <v>225</v>
      </c>
      <c r="F168" s="754" t="s">
        <v>219</v>
      </c>
      <c r="G168" s="755"/>
      <c r="H168" s="373" t="s">
        <v>220</v>
      </c>
      <c r="I168" s="374" t="s">
        <v>221</v>
      </c>
      <c r="K168"/>
      <c r="L168"/>
      <c r="M168" s="398"/>
    </row>
    <row r="169" spans="1:15">
      <c r="A169" s="361" t="s">
        <v>295</v>
      </c>
      <c r="B169" s="362">
        <v>1</v>
      </c>
      <c r="C169" s="363">
        <v>1200000</v>
      </c>
      <c r="D169" s="364">
        <v>1</v>
      </c>
      <c r="E169" s="412">
        <v>2.9</v>
      </c>
      <c r="F169" s="756">
        <v>3480000</v>
      </c>
      <c r="G169" s="757"/>
      <c r="H169" s="379">
        <v>6</v>
      </c>
      <c r="I169" s="380">
        <v>20880000</v>
      </c>
      <c r="M169" s="398"/>
      <c r="O169" s="398"/>
    </row>
    <row r="170" spans="1:15">
      <c r="A170" s="556" t="s">
        <v>296</v>
      </c>
      <c r="B170" s="362">
        <v>1</v>
      </c>
      <c r="C170" s="363">
        <v>0</v>
      </c>
      <c r="D170" s="364">
        <v>1</v>
      </c>
      <c r="E170" s="397">
        <v>2.9</v>
      </c>
      <c r="F170" s="758">
        <v>0</v>
      </c>
      <c r="G170" s="759"/>
      <c r="H170" s="369">
        <v>6</v>
      </c>
      <c r="I170" s="367">
        <v>0</v>
      </c>
      <c r="J170" s="474" t="s">
        <v>519</v>
      </c>
    </row>
    <row r="171" spans="1:15">
      <c r="A171" s="361" t="s">
        <v>297</v>
      </c>
      <c r="B171" s="362">
        <v>1</v>
      </c>
      <c r="C171" s="363">
        <v>1800000</v>
      </c>
      <c r="D171" s="364">
        <v>0.2</v>
      </c>
      <c r="E171" s="397">
        <v>2.9</v>
      </c>
      <c r="F171" s="758">
        <v>1044000</v>
      </c>
      <c r="G171" s="759"/>
      <c r="H171" s="406">
        <v>6</v>
      </c>
      <c r="I171" s="367">
        <v>6264000</v>
      </c>
    </row>
    <row r="172" spans="1:15">
      <c r="A172" s="401" t="s">
        <v>298</v>
      </c>
      <c r="B172" s="402">
        <v>1</v>
      </c>
      <c r="C172" s="403">
        <v>1200000</v>
      </c>
      <c r="D172" s="404">
        <v>0.2</v>
      </c>
      <c r="E172" s="397">
        <v>2.9</v>
      </c>
      <c r="F172" s="735">
        <v>696000</v>
      </c>
      <c r="G172" s="736"/>
      <c r="H172" s="406">
        <v>6</v>
      </c>
      <c r="I172" s="407">
        <v>4176000</v>
      </c>
    </row>
    <row r="173" spans="1:15">
      <c r="A173" s="737" t="s">
        <v>226</v>
      </c>
      <c r="B173" s="738"/>
      <c r="C173" s="738"/>
      <c r="D173" s="738"/>
      <c r="E173" s="738"/>
      <c r="F173" s="738"/>
      <c r="G173" s="738"/>
      <c r="H173" s="739"/>
      <c r="I173" s="399">
        <v>31320000</v>
      </c>
    </row>
    <row r="174" spans="1:15">
      <c r="A174" s="740" t="s">
        <v>227</v>
      </c>
      <c r="B174" s="741"/>
      <c r="C174" s="741"/>
      <c r="D174" s="741"/>
      <c r="E174" s="741"/>
      <c r="F174" s="741"/>
      <c r="G174" s="741"/>
      <c r="H174" s="741"/>
      <c r="I174" s="742"/>
    </row>
    <row r="175" spans="1:15">
      <c r="A175" s="743" t="s">
        <v>228</v>
      </c>
      <c r="B175" s="744"/>
      <c r="C175" s="745"/>
      <c r="D175" s="746" t="s">
        <v>229</v>
      </c>
      <c r="E175" s="745"/>
      <c r="F175" s="746" t="s">
        <v>215</v>
      </c>
      <c r="G175" s="745"/>
      <c r="H175" s="382" t="s">
        <v>230</v>
      </c>
      <c r="I175" s="383" t="s">
        <v>231</v>
      </c>
    </row>
    <row r="176" spans="1:15">
      <c r="A176" s="717" t="s">
        <v>520</v>
      </c>
      <c r="B176" s="718"/>
      <c r="C176" s="719"/>
      <c r="D176" s="720" t="s">
        <v>328</v>
      </c>
      <c r="E176" s="721"/>
      <c r="F176" s="720">
        <v>6</v>
      </c>
      <c r="G176" s="721"/>
      <c r="H176" s="386">
        <v>908767.51</v>
      </c>
      <c r="I176" s="387">
        <v>5452605</v>
      </c>
    </row>
    <row r="177" spans="1:13">
      <c r="A177" s="717" t="s">
        <v>474</v>
      </c>
      <c r="B177" s="718"/>
      <c r="C177" s="719"/>
      <c r="D177" s="720" t="s">
        <v>328</v>
      </c>
      <c r="E177" s="721"/>
      <c r="F177" s="720">
        <v>6</v>
      </c>
      <c r="G177" s="721"/>
      <c r="H177" s="386">
        <v>80000</v>
      </c>
      <c r="I177" s="387">
        <v>480000</v>
      </c>
    </row>
    <row r="178" spans="1:13">
      <c r="A178" s="717" t="s">
        <v>521</v>
      </c>
      <c r="B178" s="718"/>
      <c r="C178" s="719"/>
      <c r="D178" s="720" t="s">
        <v>328</v>
      </c>
      <c r="E178" s="721"/>
      <c r="F178" s="720">
        <v>6</v>
      </c>
      <c r="G178" s="721"/>
      <c r="H178" s="386">
        <v>800000</v>
      </c>
      <c r="I178" s="387">
        <v>4800000</v>
      </c>
    </row>
    <row r="179" spans="1:13">
      <c r="A179" s="717" t="s">
        <v>522</v>
      </c>
      <c r="B179" s="718"/>
      <c r="C179" s="719"/>
      <c r="D179" s="720" t="s">
        <v>328</v>
      </c>
      <c r="E179" s="721"/>
      <c r="F179" s="720">
        <v>6</v>
      </c>
      <c r="G179" s="721"/>
      <c r="H179" s="386">
        <v>600000</v>
      </c>
      <c r="I179" s="387">
        <v>3600000</v>
      </c>
    </row>
    <row r="180" spans="1:13">
      <c r="A180" s="717" t="s">
        <v>523</v>
      </c>
      <c r="B180" s="718"/>
      <c r="C180" s="719"/>
      <c r="D180" s="720" t="s">
        <v>328</v>
      </c>
      <c r="E180" s="721"/>
      <c r="F180" s="720">
        <v>6</v>
      </c>
      <c r="G180" s="721"/>
      <c r="H180" s="386">
        <v>600000</v>
      </c>
      <c r="I180" s="387">
        <v>3600000</v>
      </c>
    </row>
    <row r="181" spans="1:13">
      <c r="A181" s="717"/>
      <c r="B181" s="718"/>
      <c r="C181" s="719"/>
      <c r="D181" s="720"/>
      <c r="E181" s="721"/>
      <c r="F181" s="720"/>
      <c r="G181" s="721"/>
      <c r="H181" s="386"/>
      <c r="I181" s="387">
        <v>0</v>
      </c>
    </row>
    <row r="182" spans="1:13">
      <c r="A182" s="717"/>
      <c r="B182" s="718"/>
      <c r="C182" s="719"/>
      <c r="D182" s="720"/>
      <c r="E182" s="721"/>
      <c r="F182" s="720"/>
      <c r="G182" s="721"/>
      <c r="H182" s="386"/>
      <c r="I182" s="387">
        <v>0</v>
      </c>
    </row>
    <row r="183" spans="1:13">
      <c r="A183" s="717"/>
      <c r="B183" s="718"/>
      <c r="C183" s="719"/>
      <c r="D183" s="720"/>
      <c r="E183" s="721"/>
      <c r="F183" s="720"/>
      <c r="G183" s="721"/>
      <c r="H183" s="386"/>
      <c r="I183" s="387">
        <v>0</v>
      </c>
    </row>
    <row r="184" spans="1:13">
      <c r="A184" s="717"/>
      <c r="B184" s="718"/>
      <c r="C184" s="719"/>
      <c r="D184" s="720"/>
      <c r="E184" s="721"/>
      <c r="F184" s="720"/>
      <c r="G184" s="721"/>
      <c r="H184" s="386"/>
      <c r="I184" s="387">
        <v>0</v>
      </c>
    </row>
    <row r="185" spans="1:13">
      <c r="A185" s="717"/>
      <c r="B185" s="718"/>
      <c r="C185" s="719"/>
      <c r="D185" s="720"/>
      <c r="E185" s="721"/>
      <c r="F185" s="722"/>
      <c r="G185" s="723"/>
      <c r="H185" s="386"/>
      <c r="I185" s="387">
        <v>0</v>
      </c>
    </row>
    <row r="186" spans="1:13">
      <c r="A186" s="717"/>
      <c r="B186" s="718"/>
      <c r="C186" s="719"/>
      <c r="D186" s="720"/>
      <c r="E186" s="721"/>
      <c r="F186" s="722"/>
      <c r="G186" s="723"/>
      <c r="H186" s="386"/>
      <c r="I186" s="387">
        <v>0</v>
      </c>
    </row>
    <row r="187" spans="1:13">
      <c r="A187" s="717"/>
      <c r="B187" s="718"/>
      <c r="C187" s="719"/>
      <c r="D187" s="720"/>
      <c r="E187" s="721"/>
      <c r="F187" s="724"/>
      <c r="G187" s="725"/>
      <c r="H187" s="386"/>
      <c r="I187" s="387">
        <v>0</v>
      </c>
    </row>
    <row r="188" spans="1:13" ht="13.5" thickBot="1">
      <c r="A188" s="726" t="s">
        <v>232</v>
      </c>
      <c r="B188" s="727"/>
      <c r="C188" s="727"/>
      <c r="D188" s="727"/>
      <c r="E188" s="727"/>
      <c r="F188" s="727"/>
      <c r="G188" s="727"/>
      <c r="H188" s="728"/>
      <c r="I188" s="388">
        <v>17932605</v>
      </c>
    </row>
    <row r="189" spans="1:13" ht="13.5" thickTop="1">
      <c r="A189" s="729" t="s">
        <v>233</v>
      </c>
      <c r="B189" s="730"/>
      <c r="C189" s="730"/>
      <c r="D189" s="730"/>
      <c r="E189" s="730"/>
      <c r="F189" s="730"/>
      <c r="G189" s="730"/>
      <c r="H189" s="730"/>
      <c r="I189" s="731"/>
    </row>
    <row r="190" spans="1:13">
      <c r="A190" s="732" t="s">
        <v>234</v>
      </c>
      <c r="B190" s="733"/>
      <c r="C190" s="733"/>
      <c r="D190" s="733"/>
      <c r="E190" s="733"/>
      <c r="F190" s="733"/>
      <c r="G190" s="733"/>
      <c r="H190" s="734"/>
      <c r="I190" s="389">
        <v>134512605</v>
      </c>
    </row>
    <row r="191" spans="1:13" ht="13.5" thickBot="1">
      <c r="A191" s="711" t="s">
        <v>235</v>
      </c>
      <c r="B191" s="712"/>
      <c r="C191" s="712"/>
      <c r="D191" s="712"/>
      <c r="E191" s="712"/>
      <c r="F191" s="712"/>
      <c r="G191" s="712"/>
      <c r="H191" s="713"/>
      <c r="I191" s="390">
        <v>25557395</v>
      </c>
    </row>
    <row r="192" spans="1:13" ht="13.5" thickBot="1">
      <c r="A192" s="714" t="s">
        <v>238</v>
      </c>
      <c r="B192" s="715"/>
      <c r="C192" s="715"/>
      <c r="D192" s="715"/>
      <c r="E192" s="715"/>
      <c r="F192" s="715"/>
      <c r="G192" s="715"/>
      <c r="H192" s="716"/>
      <c r="I192" s="391">
        <v>160070000</v>
      </c>
      <c r="J192" s="392" t="s">
        <v>236</v>
      </c>
      <c r="K192" s="393"/>
      <c r="L192" s="393"/>
      <c r="M192" s="494">
        <v>160070000</v>
      </c>
    </row>
    <row r="193" spans="1:15" ht="13.5" thickTop="1"/>
    <row r="196" spans="1:15" ht="22.5">
      <c r="A196" s="343" t="s">
        <v>71</v>
      </c>
      <c r="B196" s="344">
        <v>5</v>
      </c>
      <c r="C196" s="764" t="s">
        <v>405</v>
      </c>
      <c r="D196" s="764"/>
      <c r="E196" s="764"/>
      <c r="F196" s="764"/>
      <c r="G196" s="764"/>
      <c r="H196" s="764"/>
      <c r="I196" s="764"/>
      <c r="K196" s="423" t="s">
        <v>203</v>
      </c>
      <c r="L196" s="424">
        <v>1.95</v>
      </c>
      <c r="M196" s="421" t="s">
        <v>256</v>
      </c>
    </row>
    <row r="197" spans="1:15">
      <c r="A197" s="343"/>
      <c r="B197" s="343"/>
      <c r="C197" s="765" t="s">
        <v>576</v>
      </c>
      <c r="D197" s="765"/>
      <c r="E197" s="765"/>
      <c r="F197" s="765"/>
      <c r="G197" s="765"/>
      <c r="H197" s="765"/>
      <c r="I197" s="765"/>
      <c r="K197" s="352" t="s">
        <v>204</v>
      </c>
      <c r="L197" s="352">
        <v>6</v>
      </c>
      <c r="M197" s="422" t="s">
        <v>202</v>
      </c>
      <c r="O197" s="395"/>
    </row>
    <row r="198" spans="1:15">
      <c r="A198" s="343"/>
      <c r="B198" s="343"/>
      <c r="C198" s="765"/>
      <c r="D198" s="765"/>
      <c r="E198" s="765"/>
      <c r="F198" s="765"/>
      <c r="G198" s="765"/>
      <c r="H198" s="765"/>
      <c r="I198" s="765"/>
    </row>
    <row r="199" spans="1:15" ht="13.5" thickBot="1">
      <c r="K199" s="353" t="s">
        <v>257</v>
      </c>
      <c r="L199" s="353"/>
      <c r="M199" s="426">
        <v>2.2999999999999998</v>
      </c>
    </row>
    <row r="200" spans="1:15" ht="14.25" thickTop="1" thickBot="1">
      <c r="A200" s="766" t="s">
        <v>205</v>
      </c>
      <c r="B200" s="767"/>
      <c r="C200" s="767"/>
      <c r="D200" s="767"/>
      <c r="E200" s="767"/>
      <c r="F200" s="767"/>
      <c r="G200" s="767"/>
      <c r="H200" s="767"/>
      <c r="I200" s="768"/>
    </row>
    <row r="201" spans="1:15" ht="14.25" thickTop="1" thickBot="1">
      <c r="A201" s="769" t="s">
        <v>206</v>
      </c>
      <c r="B201" s="770"/>
      <c r="C201" s="770"/>
      <c r="D201" s="770"/>
      <c r="E201" s="770"/>
      <c r="F201" s="770"/>
      <c r="G201" s="770"/>
      <c r="H201" s="770"/>
      <c r="I201" s="771"/>
    </row>
    <row r="202" spans="1:15" ht="13.5" thickTop="1">
      <c r="A202" s="355" t="s">
        <v>207</v>
      </c>
      <c r="B202" s="356" t="s">
        <v>208</v>
      </c>
      <c r="C202" s="356" t="s">
        <v>209</v>
      </c>
      <c r="D202" s="356" t="s">
        <v>210</v>
      </c>
      <c r="E202" s="356" t="s">
        <v>211</v>
      </c>
      <c r="F202" s="760" t="s">
        <v>212</v>
      </c>
      <c r="G202" s="761"/>
      <c r="H202" s="356" t="s">
        <v>213</v>
      </c>
      <c r="I202" s="357"/>
      <c r="M202" s="345"/>
    </row>
    <row r="203" spans="1:15" ht="24">
      <c r="A203" s="372" t="s">
        <v>214</v>
      </c>
      <c r="B203" s="373" t="s">
        <v>215</v>
      </c>
      <c r="C203" s="373" t="s">
        <v>216</v>
      </c>
      <c r="D203" s="373" t="s">
        <v>217</v>
      </c>
      <c r="E203" s="373" t="s">
        <v>218</v>
      </c>
      <c r="F203" s="754" t="s">
        <v>219</v>
      </c>
      <c r="G203" s="755"/>
      <c r="H203" s="373" t="s">
        <v>220</v>
      </c>
      <c r="I203" s="374" t="s">
        <v>221</v>
      </c>
    </row>
    <row r="204" spans="1:15">
      <c r="A204" s="361" t="s">
        <v>277</v>
      </c>
      <c r="B204" s="362">
        <v>1</v>
      </c>
      <c r="C204" s="363">
        <v>4500000</v>
      </c>
      <c r="D204" s="364">
        <v>0.2</v>
      </c>
      <c r="E204" s="499">
        <v>2.2999999999999998</v>
      </c>
      <c r="F204" s="762">
        <v>2070000</v>
      </c>
      <c r="G204" s="763"/>
      <c r="H204" s="366">
        <v>6</v>
      </c>
      <c r="I204" s="367">
        <v>12420000</v>
      </c>
      <c r="K204" s="353"/>
      <c r="L204" s="353"/>
      <c r="M204" s="353"/>
      <c r="N204" s="353"/>
    </row>
    <row r="205" spans="1:15">
      <c r="A205" s="361" t="s">
        <v>293</v>
      </c>
      <c r="B205" s="362">
        <v>1</v>
      </c>
      <c r="C205" s="363">
        <v>3000000</v>
      </c>
      <c r="D205" s="364">
        <v>1</v>
      </c>
      <c r="E205" s="397">
        <v>2.2999999999999998</v>
      </c>
      <c r="F205" s="752">
        <v>6900000</v>
      </c>
      <c r="G205" s="753"/>
      <c r="H205" s="369">
        <v>6</v>
      </c>
      <c r="I205" s="367">
        <v>41400000</v>
      </c>
      <c r="K205" s="353"/>
      <c r="L205" s="353"/>
      <c r="M205" s="353"/>
      <c r="N205" s="353"/>
    </row>
    <row r="206" spans="1:15" ht="24">
      <c r="A206" s="361" t="s">
        <v>294</v>
      </c>
      <c r="B206" s="362">
        <v>1</v>
      </c>
      <c r="C206" s="363">
        <v>3500000</v>
      </c>
      <c r="D206" s="364">
        <v>0.2</v>
      </c>
      <c r="E206" s="397">
        <v>2.2999999999999998</v>
      </c>
      <c r="F206" s="752">
        <v>1610000</v>
      </c>
      <c r="G206" s="753"/>
      <c r="H206" s="369">
        <v>6</v>
      </c>
      <c r="I206" s="367">
        <v>9660000</v>
      </c>
    </row>
    <row r="207" spans="1:15">
      <c r="A207" s="361"/>
      <c r="B207" s="362"/>
      <c r="C207" s="363"/>
      <c r="D207" s="364"/>
      <c r="E207" s="397">
        <v>2.2999999999999998</v>
      </c>
      <c r="F207" s="758">
        <v>0</v>
      </c>
      <c r="G207" s="759"/>
      <c r="H207" s="406">
        <v>6</v>
      </c>
      <c r="I207" s="367">
        <v>0</v>
      </c>
    </row>
    <row r="208" spans="1:15">
      <c r="A208" s="361"/>
      <c r="B208" s="362"/>
      <c r="C208" s="363"/>
      <c r="D208" s="364"/>
      <c r="E208" s="397">
        <v>2.2999999999999998</v>
      </c>
      <c r="F208" s="752">
        <v>0</v>
      </c>
      <c r="G208" s="753"/>
      <c r="H208" s="369">
        <v>6</v>
      </c>
      <c r="I208" s="367">
        <v>0</v>
      </c>
    </row>
    <row r="209" spans="1:15">
      <c r="A209" s="361"/>
      <c r="B209" s="362"/>
      <c r="C209" s="363"/>
      <c r="D209" s="364"/>
      <c r="E209" s="397">
        <v>2.2999999999999998</v>
      </c>
      <c r="F209" s="752">
        <v>0</v>
      </c>
      <c r="G209" s="753"/>
      <c r="H209" s="369">
        <v>6</v>
      </c>
      <c r="I209" s="367">
        <v>0</v>
      </c>
      <c r="O209" s="345"/>
    </row>
    <row r="210" spans="1:15">
      <c r="A210" s="361"/>
      <c r="B210" s="362"/>
      <c r="C210" s="363"/>
      <c r="D210" s="364"/>
      <c r="E210" s="397">
        <v>2.2999999999999998</v>
      </c>
      <c r="F210" s="752">
        <v>0</v>
      </c>
      <c r="G210" s="753"/>
      <c r="H210" s="369">
        <v>6</v>
      </c>
      <c r="I210" s="367">
        <v>0</v>
      </c>
    </row>
    <row r="211" spans="1:15">
      <c r="A211" s="361"/>
      <c r="B211" s="362"/>
      <c r="C211" s="363"/>
      <c r="D211" s="364"/>
      <c r="E211" s="397">
        <v>2.2999999999999998</v>
      </c>
      <c r="F211" s="752">
        <v>0</v>
      </c>
      <c r="G211" s="753"/>
      <c r="H211" s="369">
        <v>6</v>
      </c>
      <c r="I211" s="367">
        <v>0</v>
      </c>
      <c r="O211" s="395"/>
    </row>
    <row r="212" spans="1:15">
      <c r="A212" s="361"/>
      <c r="B212" s="362"/>
      <c r="C212" s="363"/>
      <c r="D212" s="364"/>
      <c r="E212" s="397">
        <v>2.2999999999999998</v>
      </c>
      <c r="F212" s="752">
        <v>0</v>
      </c>
      <c r="G212" s="753"/>
      <c r="H212" s="369">
        <v>6</v>
      </c>
      <c r="I212" s="367">
        <v>0</v>
      </c>
      <c r="M212" s="395"/>
    </row>
    <row r="213" spans="1:15">
      <c r="A213" s="361"/>
      <c r="B213" s="362"/>
      <c r="C213" s="363"/>
      <c r="D213" s="364"/>
      <c r="E213" s="368"/>
      <c r="F213" s="752">
        <v>0</v>
      </c>
      <c r="G213" s="753"/>
      <c r="H213" s="369"/>
      <c r="I213" s="367">
        <v>0</v>
      </c>
    </row>
    <row r="214" spans="1:15">
      <c r="A214" s="737" t="s">
        <v>222</v>
      </c>
      <c r="B214" s="738"/>
      <c r="C214" s="738"/>
      <c r="D214" s="738"/>
      <c r="E214" s="738"/>
      <c r="F214" s="738"/>
      <c r="G214" s="738"/>
      <c r="H214" s="739"/>
      <c r="I214" s="370">
        <v>63480000</v>
      </c>
      <c r="O214" s="398"/>
    </row>
    <row r="215" spans="1:15">
      <c r="A215" s="740" t="s">
        <v>223</v>
      </c>
      <c r="B215" s="741"/>
      <c r="C215" s="741"/>
      <c r="D215" s="741"/>
      <c r="E215" s="741"/>
      <c r="F215" s="741"/>
      <c r="G215" s="741"/>
      <c r="H215" s="741"/>
      <c r="I215" s="742"/>
      <c r="O215" s="398"/>
    </row>
    <row r="216" spans="1:15" ht="24">
      <c r="A216" s="372" t="s">
        <v>224</v>
      </c>
      <c r="B216" s="373" t="s">
        <v>215</v>
      </c>
      <c r="C216" s="373" t="s">
        <v>216</v>
      </c>
      <c r="D216" s="373" t="s">
        <v>217</v>
      </c>
      <c r="E216" s="373" t="s">
        <v>225</v>
      </c>
      <c r="F216" s="754" t="s">
        <v>219</v>
      </c>
      <c r="G216" s="755"/>
      <c r="H216" s="373" t="s">
        <v>220</v>
      </c>
      <c r="I216" s="374" t="s">
        <v>221</v>
      </c>
      <c r="K216"/>
      <c r="L216"/>
      <c r="M216" s="398"/>
    </row>
    <row r="217" spans="1:15">
      <c r="A217" s="361" t="s">
        <v>295</v>
      </c>
      <c r="B217" s="362">
        <v>1</v>
      </c>
      <c r="C217" s="363">
        <v>1800000</v>
      </c>
      <c r="D217" s="364">
        <v>1</v>
      </c>
      <c r="E217" s="412">
        <v>2.2999999999999998</v>
      </c>
      <c r="F217" s="756">
        <v>4140000</v>
      </c>
      <c r="G217" s="757"/>
      <c r="H217" s="379">
        <v>6</v>
      </c>
      <c r="I217" s="380">
        <v>24840000</v>
      </c>
      <c r="M217" s="398"/>
      <c r="O217" s="398"/>
    </row>
    <row r="218" spans="1:15">
      <c r="A218" s="361" t="s">
        <v>296</v>
      </c>
      <c r="B218" s="362">
        <v>1</v>
      </c>
      <c r="C218" s="363">
        <v>1600000</v>
      </c>
      <c r="D218" s="364">
        <v>1</v>
      </c>
      <c r="E218" s="397">
        <v>2.2999999999999998</v>
      </c>
      <c r="F218" s="758">
        <v>3680000</v>
      </c>
      <c r="G218" s="759"/>
      <c r="H218" s="369">
        <v>6</v>
      </c>
      <c r="I218" s="367">
        <v>22080000</v>
      </c>
    </row>
    <row r="219" spans="1:15">
      <c r="A219" s="361" t="s">
        <v>297</v>
      </c>
      <c r="B219" s="362">
        <v>1</v>
      </c>
      <c r="C219" s="363">
        <v>1200000</v>
      </c>
      <c r="D219" s="364">
        <v>0.2</v>
      </c>
      <c r="E219" s="397">
        <v>2.2999999999999998</v>
      </c>
      <c r="F219" s="758">
        <v>552000</v>
      </c>
      <c r="G219" s="759"/>
      <c r="H219" s="369">
        <v>6</v>
      </c>
      <c r="I219" s="367">
        <v>3312000</v>
      </c>
    </row>
    <row r="220" spans="1:15">
      <c r="A220" s="401" t="s">
        <v>298</v>
      </c>
      <c r="B220" s="402">
        <v>1</v>
      </c>
      <c r="C220" s="403">
        <v>1000000</v>
      </c>
      <c r="D220" s="404">
        <v>0.2</v>
      </c>
      <c r="E220" s="397">
        <v>2.2999999999999998</v>
      </c>
      <c r="F220" s="735">
        <v>460000</v>
      </c>
      <c r="G220" s="736"/>
      <c r="H220" s="406">
        <v>6</v>
      </c>
      <c r="I220" s="407">
        <v>2760000</v>
      </c>
    </row>
    <row r="221" spans="1:15">
      <c r="A221" s="737" t="s">
        <v>226</v>
      </c>
      <c r="B221" s="738"/>
      <c r="C221" s="738"/>
      <c r="D221" s="738"/>
      <c r="E221" s="738"/>
      <c r="F221" s="738"/>
      <c r="G221" s="738"/>
      <c r="H221" s="739"/>
      <c r="I221" s="399">
        <v>52992000</v>
      </c>
    </row>
    <row r="222" spans="1:15">
      <c r="A222" s="740" t="s">
        <v>227</v>
      </c>
      <c r="B222" s="741"/>
      <c r="C222" s="741"/>
      <c r="D222" s="741"/>
      <c r="E222" s="741"/>
      <c r="F222" s="741"/>
      <c r="G222" s="741"/>
      <c r="H222" s="741"/>
      <c r="I222" s="742"/>
    </row>
    <row r="223" spans="1:15">
      <c r="A223" s="743" t="s">
        <v>228</v>
      </c>
      <c r="B223" s="744"/>
      <c r="C223" s="745"/>
      <c r="D223" s="746" t="s">
        <v>229</v>
      </c>
      <c r="E223" s="745"/>
      <c r="F223" s="746" t="s">
        <v>215</v>
      </c>
      <c r="G223" s="745"/>
      <c r="H223" s="382" t="s">
        <v>230</v>
      </c>
      <c r="I223" s="383" t="s">
        <v>231</v>
      </c>
    </row>
    <row r="224" spans="1:15" ht="40.5" customHeight="1">
      <c r="A224" s="747" t="s">
        <v>414</v>
      </c>
      <c r="B224" s="748"/>
      <c r="C224" s="749"/>
      <c r="D224" s="750" t="s">
        <v>328</v>
      </c>
      <c r="E224" s="751"/>
      <c r="F224" s="750">
        <v>6</v>
      </c>
      <c r="G224" s="751"/>
      <c r="H224" s="384">
        <v>3000000</v>
      </c>
      <c r="I224" s="385">
        <v>18000000</v>
      </c>
    </row>
    <row r="225" spans="1:13">
      <c r="A225" s="717"/>
      <c r="B225" s="718"/>
      <c r="C225" s="719"/>
      <c r="D225" s="720"/>
      <c r="E225" s="721"/>
      <c r="F225" s="720"/>
      <c r="G225" s="721"/>
      <c r="H225" s="386"/>
      <c r="I225" s="387">
        <v>0</v>
      </c>
    </row>
    <row r="226" spans="1:13">
      <c r="A226" s="717"/>
      <c r="B226" s="718"/>
      <c r="C226" s="719"/>
      <c r="D226" s="720"/>
      <c r="E226" s="721"/>
      <c r="F226" s="720"/>
      <c r="G226" s="721"/>
      <c r="H226" s="386"/>
      <c r="I226" s="387">
        <v>0</v>
      </c>
    </row>
    <row r="227" spans="1:13">
      <c r="A227" s="717"/>
      <c r="B227" s="718"/>
      <c r="C227" s="719"/>
      <c r="D227" s="720"/>
      <c r="E227" s="721"/>
      <c r="F227" s="720"/>
      <c r="G227" s="721"/>
      <c r="H227" s="386"/>
      <c r="I227" s="387">
        <v>0</v>
      </c>
    </row>
    <row r="228" spans="1:13">
      <c r="A228" s="717"/>
      <c r="B228" s="718"/>
      <c r="C228" s="719"/>
      <c r="D228" s="720"/>
      <c r="E228" s="721"/>
      <c r="F228" s="720"/>
      <c r="G228" s="721"/>
      <c r="H228" s="386"/>
      <c r="I228" s="387">
        <v>0</v>
      </c>
    </row>
    <row r="229" spans="1:13">
      <c r="A229" s="717"/>
      <c r="B229" s="718"/>
      <c r="C229" s="719"/>
      <c r="D229" s="720"/>
      <c r="E229" s="721"/>
      <c r="F229" s="720"/>
      <c r="G229" s="721"/>
      <c r="H229" s="386"/>
      <c r="I229" s="387">
        <v>0</v>
      </c>
    </row>
    <row r="230" spans="1:13">
      <c r="A230" s="717"/>
      <c r="B230" s="718"/>
      <c r="C230" s="719"/>
      <c r="D230" s="720"/>
      <c r="E230" s="721"/>
      <c r="F230" s="720"/>
      <c r="G230" s="721"/>
      <c r="H230" s="386"/>
      <c r="I230" s="387">
        <v>0</v>
      </c>
    </row>
    <row r="231" spans="1:13">
      <c r="A231" s="717"/>
      <c r="B231" s="718"/>
      <c r="C231" s="719"/>
      <c r="D231" s="720"/>
      <c r="E231" s="721"/>
      <c r="F231" s="720"/>
      <c r="G231" s="721"/>
      <c r="H231" s="386"/>
      <c r="I231" s="387">
        <v>0</v>
      </c>
    </row>
    <row r="232" spans="1:13">
      <c r="A232" s="717"/>
      <c r="B232" s="718"/>
      <c r="C232" s="719"/>
      <c r="D232" s="720"/>
      <c r="E232" s="721"/>
      <c r="F232" s="720"/>
      <c r="G232" s="721"/>
      <c r="H232" s="386"/>
      <c r="I232" s="387">
        <v>0</v>
      </c>
    </row>
    <row r="233" spans="1:13">
      <c r="A233" s="717"/>
      <c r="B233" s="718"/>
      <c r="C233" s="719"/>
      <c r="D233" s="720"/>
      <c r="E233" s="721"/>
      <c r="F233" s="722"/>
      <c r="G233" s="723"/>
      <c r="H233" s="386"/>
      <c r="I233" s="387">
        <v>0</v>
      </c>
    </row>
    <row r="234" spans="1:13">
      <c r="A234" s="717"/>
      <c r="B234" s="718"/>
      <c r="C234" s="719"/>
      <c r="D234" s="720"/>
      <c r="E234" s="721"/>
      <c r="F234" s="722"/>
      <c r="G234" s="723"/>
      <c r="H234" s="386"/>
      <c r="I234" s="387">
        <v>0</v>
      </c>
    </row>
    <row r="235" spans="1:13">
      <c r="A235" s="717"/>
      <c r="B235" s="718"/>
      <c r="C235" s="719"/>
      <c r="D235" s="720"/>
      <c r="E235" s="721"/>
      <c r="F235" s="724"/>
      <c r="G235" s="725"/>
      <c r="H235" s="386"/>
      <c r="I235" s="387">
        <v>0</v>
      </c>
    </row>
    <row r="236" spans="1:13" ht="13.5" thickBot="1">
      <c r="A236" s="726" t="s">
        <v>232</v>
      </c>
      <c r="B236" s="727"/>
      <c r="C236" s="727"/>
      <c r="D236" s="727"/>
      <c r="E236" s="727"/>
      <c r="F236" s="727"/>
      <c r="G236" s="727"/>
      <c r="H236" s="728"/>
      <c r="I236" s="388">
        <v>18000000</v>
      </c>
    </row>
    <row r="237" spans="1:13" ht="13.5" thickTop="1">
      <c r="A237" s="729" t="s">
        <v>233</v>
      </c>
      <c r="B237" s="730"/>
      <c r="C237" s="730"/>
      <c r="D237" s="730"/>
      <c r="E237" s="730"/>
      <c r="F237" s="730"/>
      <c r="G237" s="730"/>
      <c r="H237" s="730"/>
      <c r="I237" s="731"/>
    </row>
    <row r="238" spans="1:13">
      <c r="A238" s="732" t="s">
        <v>234</v>
      </c>
      <c r="B238" s="733"/>
      <c r="C238" s="733"/>
      <c r="D238" s="733"/>
      <c r="E238" s="733"/>
      <c r="F238" s="733"/>
      <c r="G238" s="733"/>
      <c r="H238" s="734"/>
      <c r="I238" s="389">
        <v>134472000</v>
      </c>
    </row>
    <row r="239" spans="1:13" ht="13.5" thickBot="1">
      <c r="A239" s="711" t="s">
        <v>235</v>
      </c>
      <c r="B239" s="712"/>
      <c r="C239" s="712"/>
      <c r="D239" s="712"/>
      <c r="E239" s="712"/>
      <c r="F239" s="712"/>
      <c r="G239" s="712"/>
      <c r="H239" s="713"/>
      <c r="I239" s="390">
        <v>25549680</v>
      </c>
    </row>
    <row r="240" spans="1:13" ht="13.5" thickBot="1">
      <c r="A240" s="714" t="s">
        <v>238</v>
      </c>
      <c r="B240" s="715"/>
      <c r="C240" s="715"/>
      <c r="D240" s="715"/>
      <c r="E240" s="715"/>
      <c r="F240" s="715"/>
      <c r="G240" s="715"/>
      <c r="H240" s="716"/>
      <c r="I240" s="391">
        <v>160021680</v>
      </c>
      <c r="J240" s="392" t="s">
        <v>236</v>
      </c>
      <c r="K240" s="393"/>
      <c r="L240" s="393"/>
      <c r="M240" s="494">
        <v>160021680</v>
      </c>
    </row>
    <row r="241" spans="1:15" ht="13.5" thickTop="1"/>
    <row r="244" spans="1:15" ht="22.5">
      <c r="A244" s="343" t="s">
        <v>71</v>
      </c>
      <c r="B244" s="344">
        <v>6</v>
      </c>
      <c r="C244" s="764" t="s">
        <v>421</v>
      </c>
      <c r="D244" s="764"/>
      <c r="E244" s="764"/>
      <c r="F244" s="764"/>
      <c r="G244" s="764"/>
      <c r="H244" s="764"/>
      <c r="I244" s="764"/>
      <c r="K244" s="423" t="s">
        <v>203</v>
      </c>
      <c r="L244" s="424">
        <v>1.95</v>
      </c>
      <c r="M244" s="421" t="s">
        <v>256</v>
      </c>
    </row>
    <row r="245" spans="1:15">
      <c r="A245" s="343"/>
      <c r="B245" s="343"/>
      <c r="C245" s="765" t="s">
        <v>577</v>
      </c>
      <c r="D245" s="765"/>
      <c r="E245" s="765"/>
      <c r="F245" s="765"/>
      <c r="G245" s="765"/>
      <c r="H245" s="765"/>
      <c r="I245" s="765"/>
      <c r="K245" s="352" t="s">
        <v>204</v>
      </c>
      <c r="L245" s="352">
        <v>6</v>
      </c>
      <c r="M245" s="422" t="s">
        <v>202</v>
      </c>
      <c r="O245" s="395"/>
    </row>
    <row r="246" spans="1:15">
      <c r="A246" s="343"/>
      <c r="B246" s="343"/>
      <c r="C246" s="765"/>
      <c r="D246" s="765"/>
      <c r="E246" s="765"/>
      <c r="F246" s="765"/>
      <c r="G246" s="765"/>
      <c r="H246" s="765"/>
      <c r="I246" s="765"/>
    </row>
    <row r="247" spans="1:15" ht="13.5" thickBot="1">
      <c r="K247" s="353" t="s">
        <v>257</v>
      </c>
      <c r="L247" s="353"/>
      <c r="M247" s="426">
        <v>2.5000000000000004</v>
      </c>
    </row>
    <row r="248" spans="1:15" ht="14.25" thickTop="1" thickBot="1">
      <c r="A248" s="766" t="s">
        <v>205</v>
      </c>
      <c r="B248" s="767"/>
      <c r="C248" s="767"/>
      <c r="D248" s="767"/>
      <c r="E248" s="767"/>
      <c r="F248" s="767"/>
      <c r="G248" s="767"/>
      <c r="H248" s="767"/>
      <c r="I248" s="768"/>
    </row>
    <row r="249" spans="1:15" ht="14.25" thickTop="1" thickBot="1">
      <c r="A249" s="769" t="s">
        <v>206</v>
      </c>
      <c r="B249" s="770"/>
      <c r="C249" s="770"/>
      <c r="D249" s="770"/>
      <c r="E249" s="770"/>
      <c r="F249" s="770"/>
      <c r="G249" s="770"/>
      <c r="H249" s="770"/>
      <c r="I249" s="771"/>
    </row>
    <row r="250" spans="1:15" ht="13.5" thickTop="1">
      <c r="A250" s="355" t="s">
        <v>207</v>
      </c>
      <c r="B250" s="356" t="s">
        <v>208</v>
      </c>
      <c r="C250" s="356" t="s">
        <v>209</v>
      </c>
      <c r="D250" s="356" t="s">
        <v>210</v>
      </c>
      <c r="E250" s="356" t="s">
        <v>211</v>
      </c>
      <c r="F250" s="760" t="s">
        <v>212</v>
      </c>
      <c r="G250" s="761"/>
      <c r="H250" s="356" t="s">
        <v>213</v>
      </c>
      <c r="I250" s="357"/>
      <c r="M250" s="345"/>
    </row>
    <row r="251" spans="1:15" ht="24">
      <c r="A251" s="372" t="s">
        <v>214</v>
      </c>
      <c r="B251" s="373" t="s">
        <v>215</v>
      </c>
      <c r="C251" s="373" t="s">
        <v>216</v>
      </c>
      <c r="D251" s="373" t="s">
        <v>217</v>
      </c>
      <c r="E251" s="373" t="s">
        <v>218</v>
      </c>
      <c r="F251" s="754" t="s">
        <v>219</v>
      </c>
      <c r="G251" s="755"/>
      <c r="H251" s="373" t="s">
        <v>220</v>
      </c>
      <c r="I251" s="374" t="s">
        <v>221</v>
      </c>
    </row>
    <row r="252" spans="1:15">
      <c r="A252" s="361" t="s">
        <v>277</v>
      </c>
      <c r="B252" s="362">
        <v>1</v>
      </c>
      <c r="C252" s="363">
        <v>2650000</v>
      </c>
      <c r="D252" s="364">
        <v>0.2</v>
      </c>
      <c r="E252" s="499">
        <v>2.5</v>
      </c>
      <c r="F252" s="762">
        <v>1325000</v>
      </c>
      <c r="G252" s="763"/>
      <c r="H252" s="366">
        <v>6</v>
      </c>
      <c r="I252" s="367">
        <v>7950000</v>
      </c>
      <c r="K252" s="353"/>
      <c r="L252" s="353"/>
      <c r="M252" s="353"/>
      <c r="N252" s="353"/>
    </row>
    <row r="253" spans="1:15">
      <c r="A253" s="361" t="s">
        <v>293</v>
      </c>
      <c r="B253" s="362">
        <v>1</v>
      </c>
      <c r="C253" s="363">
        <v>2000000</v>
      </c>
      <c r="D253" s="364">
        <v>1</v>
      </c>
      <c r="E253" s="397">
        <v>2.5</v>
      </c>
      <c r="F253" s="752">
        <v>5000000</v>
      </c>
      <c r="G253" s="753"/>
      <c r="H253" s="369">
        <v>6</v>
      </c>
      <c r="I253" s="367">
        <v>30000000</v>
      </c>
      <c r="K253" s="353"/>
      <c r="L253" s="353"/>
      <c r="M253" s="353"/>
      <c r="N253" s="353"/>
    </row>
    <row r="254" spans="1:15" ht="24">
      <c r="A254" s="361" t="s">
        <v>294</v>
      </c>
      <c r="B254" s="362">
        <v>1</v>
      </c>
      <c r="C254" s="363">
        <v>2650000</v>
      </c>
      <c r="D254" s="364">
        <v>0.2</v>
      </c>
      <c r="E254" s="397">
        <v>2.5</v>
      </c>
      <c r="F254" s="752">
        <v>1325000</v>
      </c>
      <c r="G254" s="753"/>
      <c r="H254" s="369">
        <v>6</v>
      </c>
      <c r="I254" s="367">
        <v>7950000</v>
      </c>
    </row>
    <row r="255" spans="1:15">
      <c r="A255" s="361"/>
      <c r="B255" s="362"/>
      <c r="C255" s="363"/>
      <c r="D255" s="364"/>
      <c r="E255" s="397">
        <v>2.5</v>
      </c>
      <c r="F255" s="758">
        <v>0</v>
      </c>
      <c r="G255" s="759"/>
      <c r="H255" s="406">
        <v>6</v>
      </c>
      <c r="I255" s="367">
        <v>0</v>
      </c>
    </row>
    <row r="256" spans="1:15">
      <c r="A256" s="361"/>
      <c r="B256" s="362"/>
      <c r="C256" s="363"/>
      <c r="D256" s="364"/>
      <c r="E256" s="397">
        <v>2.5</v>
      </c>
      <c r="F256" s="752">
        <v>0</v>
      </c>
      <c r="G256" s="753"/>
      <c r="H256" s="369">
        <v>6</v>
      </c>
      <c r="I256" s="367">
        <v>0</v>
      </c>
    </row>
    <row r="257" spans="1:15">
      <c r="A257" s="361"/>
      <c r="B257" s="362"/>
      <c r="C257" s="363"/>
      <c r="D257" s="364"/>
      <c r="E257" s="397">
        <v>2.5</v>
      </c>
      <c r="F257" s="752">
        <v>0</v>
      </c>
      <c r="G257" s="753"/>
      <c r="H257" s="369">
        <v>6</v>
      </c>
      <c r="I257" s="367">
        <v>0</v>
      </c>
      <c r="O257" s="345"/>
    </row>
    <row r="258" spans="1:15">
      <c r="A258" s="361"/>
      <c r="B258" s="362"/>
      <c r="C258" s="363"/>
      <c r="D258" s="364"/>
      <c r="E258" s="397">
        <v>2.5</v>
      </c>
      <c r="F258" s="752">
        <v>0</v>
      </c>
      <c r="G258" s="753"/>
      <c r="H258" s="369">
        <v>6</v>
      </c>
      <c r="I258" s="367">
        <v>0</v>
      </c>
    </row>
    <row r="259" spans="1:15">
      <c r="A259" s="361"/>
      <c r="B259" s="362"/>
      <c r="C259" s="363"/>
      <c r="D259" s="364"/>
      <c r="E259" s="397">
        <v>2.5</v>
      </c>
      <c r="F259" s="752">
        <v>0</v>
      </c>
      <c r="G259" s="753"/>
      <c r="H259" s="369">
        <v>6</v>
      </c>
      <c r="I259" s="367">
        <v>0</v>
      </c>
      <c r="O259" s="395"/>
    </row>
    <row r="260" spans="1:15">
      <c r="A260" s="361"/>
      <c r="B260" s="362"/>
      <c r="C260" s="363"/>
      <c r="D260" s="364"/>
      <c r="E260" s="397">
        <v>2.5</v>
      </c>
      <c r="F260" s="752">
        <v>0</v>
      </c>
      <c r="G260" s="753"/>
      <c r="H260" s="369">
        <v>6</v>
      </c>
      <c r="I260" s="367">
        <v>0</v>
      </c>
      <c r="M260" s="395"/>
    </row>
    <row r="261" spans="1:15">
      <c r="A261" s="361"/>
      <c r="B261" s="362"/>
      <c r="C261" s="363"/>
      <c r="D261" s="364"/>
      <c r="E261" s="368"/>
      <c r="F261" s="752">
        <v>0</v>
      </c>
      <c r="G261" s="753"/>
      <c r="H261" s="369"/>
      <c r="I261" s="367">
        <v>0</v>
      </c>
    </row>
    <row r="262" spans="1:15">
      <c r="A262" s="737" t="s">
        <v>222</v>
      </c>
      <c r="B262" s="738"/>
      <c r="C262" s="738"/>
      <c r="D262" s="738"/>
      <c r="E262" s="738"/>
      <c r="F262" s="738"/>
      <c r="G262" s="738"/>
      <c r="H262" s="739"/>
      <c r="I262" s="370">
        <v>45900000</v>
      </c>
      <c r="O262" s="398"/>
    </row>
    <row r="263" spans="1:15">
      <c r="A263" s="740" t="s">
        <v>223</v>
      </c>
      <c r="B263" s="741"/>
      <c r="C263" s="741"/>
      <c r="D263" s="741"/>
      <c r="E263" s="741"/>
      <c r="F263" s="741"/>
      <c r="G263" s="741"/>
      <c r="H263" s="741"/>
      <c r="I263" s="742"/>
      <c r="O263" s="398"/>
    </row>
    <row r="264" spans="1:15" ht="24">
      <c r="A264" s="372" t="s">
        <v>224</v>
      </c>
      <c r="B264" s="373" t="s">
        <v>215</v>
      </c>
      <c r="C264" s="373" t="s">
        <v>216</v>
      </c>
      <c r="D264" s="373" t="s">
        <v>217</v>
      </c>
      <c r="E264" s="373" t="s">
        <v>225</v>
      </c>
      <c r="F264" s="754" t="s">
        <v>219</v>
      </c>
      <c r="G264" s="755"/>
      <c r="H264" s="373" t="s">
        <v>220</v>
      </c>
      <c r="I264" s="374" t="s">
        <v>221</v>
      </c>
      <c r="K264"/>
      <c r="L264"/>
      <c r="M264" s="398"/>
    </row>
    <row r="265" spans="1:15">
      <c r="A265" s="361" t="s">
        <v>295</v>
      </c>
      <c r="B265" s="362">
        <v>1</v>
      </c>
      <c r="C265" s="363">
        <v>1640000</v>
      </c>
      <c r="D265" s="364">
        <v>1</v>
      </c>
      <c r="E265" s="412">
        <v>2.5</v>
      </c>
      <c r="F265" s="756">
        <v>4100000</v>
      </c>
      <c r="G265" s="757"/>
      <c r="H265" s="379">
        <v>6</v>
      </c>
      <c r="I265" s="380">
        <v>24600000</v>
      </c>
      <c r="M265" s="398"/>
      <c r="O265" s="398"/>
    </row>
    <row r="266" spans="1:15">
      <c r="A266" s="361" t="s">
        <v>296</v>
      </c>
      <c r="B266" s="362">
        <v>1</v>
      </c>
      <c r="C266" s="363">
        <v>1640000</v>
      </c>
      <c r="D266" s="364">
        <v>1</v>
      </c>
      <c r="E266" s="397">
        <v>2.5</v>
      </c>
      <c r="F266" s="758">
        <v>4100000</v>
      </c>
      <c r="G266" s="759"/>
      <c r="H266" s="369">
        <v>6</v>
      </c>
      <c r="I266" s="367">
        <v>24600000</v>
      </c>
    </row>
    <row r="267" spans="1:15">
      <c r="A267" s="361" t="s">
        <v>297</v>
      </c>
      <c r="B267" s="362">
        <v>1</v>
      </c>
      <c r="C267" s="363">
        <v>1800000</v>
      </c>
      <c r="D267" s="364">
        <v>0.2</v>
      </c>
      <c r="E267" s="397">
        <v>2.5</v>
      </c>
      <c r="F267" s="758">
        <v>900000</v>
      </c>
      <c r="G267" s="759"/>
      <c r="H267" s="369">
        <v>6</v>
      </c>
      <c r="I267" s="367">
        <v>5400000</v>
      </c>
    </row>
    <row r="268" spans="1:15">
      <c r="A268" s="401" t="s">
        <v>298</v>
      </c>
      <c r="B268" s="402">
        <v>1</v>
      </c>
      <c r="C268" s="403">
        <v>1200000</v>
      </c>
      <c r="D268" s="404">
        <v>0.2</v>
      </c>
      <c r="E268" s="397">
        <v>2.5</v>
      </c>
      <c r="F268" s="735">
        <v>600000</v>
      </c>
      <c r="G268" s="736"/>
      <c r="H268" s="406">
        <v>6</v>
      </c>
      <c r="I268" s="407">
        <v>3600000</v>
      </c>
    </row>
    <row r="269" spans="1:15">
      <c r="A269" s="737" t="s">
        <v>226</v>
      </c>
      <c r="B269" s="738"/>
      <c r="C269" s="738"/>
      <c r="D269" s="738"/>
      <c r="E269" s="738"/>
      <c r="F269" s="738"/>
      <c r="G269" s="738"/>
      <c r="H269" s="739"/>
      <c r="I269" s="399">
        <v>58200000</v>
      </c>
    </row>
    <row r="270" spans="1:15">
      <c r="A270" s="740" t="s">
        <v>227</v>
      </c>
      <c r="B270" s="741"/>
      <c r="C270" s="741"/>
      <c r="D270" s="741"/>
      <c r="E270" s="741"/>
      <c r="F270" s="741"/>
      <c r="G270" s="741"/>
      <c r="H270" s="741"/>
      <c r="I270" s="742"/>
    </row>
    <row r="271" spans="1:15">
      <c r="A271" s="743" t="s">
        <v>228</v>
      </c>
      <c r="B271" s="744"/>
      <c r="C271" s="745"/>
      <c r="D271" s="746" t="s">
        <v>229</v>
      </c>
      <c r="E271" s="745"/>
      <c r="F271" s="746" t="s">
        <v>215</v>
      </c>
      <c r="G271" s="745"/>
      <c r="H271" s="382" t="s">
        <v>230</v>
      </c>
      <c r="I271" s="383" t="s">
        <v>231</v>
      </c>
    </row>
    <row r="272" spans="1:15">
      <c r="A272" s="747" t="s">
        <v>524</v>
      </c>
      <c r="B272" s="748"/>
      <c r="C272" s="749"/>
      <c r="D272" s="750" t="s">
        <v>328</v>
      </c>
      <c r="E272" s="751"/>
      <c r="F272" s="750">
        <v>6</v>
      </c>
      <c r="G272" s="751"/>
      <c r="H272" s="384">
        <v>500000</v>
      </c>
      <c r="I272" s="385">
        <v>3000000</v>
      </c>
    </row>
    <row r="273" spans="1:13">
      <c r="A273" s="717" t="s">
        <v>525</v>
      </c>
      <c r="B273" s="718"/>
      <c r="C273" s="719"/>
      <c r="D273" s="720" t="s">
        <v>329</v>
      </c>
      <c r="E273" s="721"/>
      <c r="F273" s="720">
        <v>1</v>
      </c>
      <c r="G273" s="721"/>
      <c r="H273" s="386">
        <v>1000000</v>
      </c>
      <c r="I273" s="387">
        <v>1000000</v>
      </c>
    </row>
    <row r="274" spans="1:13">
      <c r="A274" s="717" t="s">
        <v>526</v>
      </c>
      <c r="B274" s="718"/>
      <c r="C274" s="719"/>
      <c r="D274" s="720" t="s">
        <v>328</v>
      </c>
      <c r="E274" s="721"/>
      <c r="F274" s="720">
        <v>6</v>
      </c>
      <c r="G274" s="721"/>
      <c r="H274" s="386">
        <v>2000000</v>
      </c>
      <c r="I274" s="387">
        <v>12000000</v>
      </c>
    </row>
    <row r="275" spans="1:13">
      <c r="A275" s="717" t="s">
        <v>325</v>
      </c>
      <c r="B275" s="718"/>
      <c r="C275" s="719"/>
      <c r="D275" s="720" t="s">
        <v>328</v>
      </c>
      <c r="E275" s="721"/>
      <c r="F275" s="720">
        <v>6</v>
      </c>
      <c r="G275" s="721"/>
      <c r="H275" s="386">
        <v>2401961</v>
      </c>
      <c r="I275" s="387">
        <v>14411766</v>
      </c>
    </row>
    <row r="276" spans="1:13">
      <c r="A276" s="717"/>
      <c r="B276" s="718"/>
      <c r="C276" s="719"/>
      <c r="D276" s="720"/>
      <c r="E276" s="721"/>
      <c r="F276" s="720"/>
      <c r="G276" s="721"/>
      <c r="H276" s="386"/>
      <c r="I276" s="387">
        <v>0</v>
      </c>
    </row>
    <row r="277" spans="1:13">
      <c r="A277" s="717"/>
      <c r="B277" s="718"/>
      <c r="C277" s="719"/>
      <c r="D277" s="720"/>
      <c r="E277" s="721"/>
      <c r="F277" s="720"/>
      <c r="G277" s="721"/>
      <c r="H277" s="386"/>
      <c r="I277" s="387">
        <v>0</v>
      </c>
    </row>
    <row r="278" spans="1:13">
      <c r="A278" s="717"/>
      <c r="B278" s="718"/>
      <c r="C278" s="719"/>
      <c r="D278" s="720"/>
      <c r="E278" s="721"/>
      <c r="F278" s="720"/>
      <c r="G278" s="721"/>
      <c r="H278" s="386"/>
      <c r="I278" s="387">
        <v>0</v>
      </c>
    </row>
    <row r="279" spans="1:13">
      <c r="A279" s="717"/>
      <c r="B279" s="718"/>
      <c r="C279" s="719"/>
      <c r="D279" s="720"/>
      <c r="E279" s="721"/>
      <c r="F279" s="720"/>
      <c r="G279" s="721"/>
      <c r="H279" s="386"/>
      <c r="I279" s="387">
        <v>0</v>
      </c>
    </row>
    <row r="280" spans="1:13">
      <c r="A280" s="717"/>
      <c r="B280" s="718"/>
      <c r="C280" s="719"/>
      <c r="D280" s="720"/>
      <c r="E280" s="721"/>
      <c r="F280" s="720"/>
      <c r="G280" s="721"/>
      <c r="H280" s="386"/>
      <c r="I280" s="387">
        <v>0</v>
      </c>
    </row>
    <row r="281" spans="1:13">
      <c r="A281" s="717"/>
      <c r="B281" s="718"/>
      <c r="C281" s="719"/>
      <c r="D281" s="720"/>
      <c r="E281" s="721"/>
      <c r="F281" s="722"/>
      <c r="G281" s="723"/>
      <c r="H281" s="386"/>
      <c r="I281" s="387">
        <v>0</v>
      </c>
    </row>
    <row r="282" spans="1:13">
      <c r="A282" s="717"/>
      <c r="B282" s="718"/>
      <c r="C282" s="719"/>
      <c r="D282" s="720"/>
      <c r="E282" s="721"/>
      <c r="F282" s="722"/>
      <c r="G282" s="723"/>
      <c r="H282" s="386"/>
      <c r="I282" s="387">
        <v>0</v>
      </c>
    </row>
    <row r="283" spans="1:13">
      <c r="A283" s="717"/>
      <c r="B283" s="718"/>
      <c r="C283" s="719"/>
      <c r="D283" s="720"/>
      <c r="E283" s="721"/>
      <c r="F283" s="724"/>
      <c r="G283" s="725"/>
      <c r="H283" s="386"/>
      <c r="I283" s="387">
        <v>0</v>
      </c>
    </row>
    <row r="284" spans="1:13" ht="13.5" thickBot="1">
      <c r="A284" s="726" t="s">
        <v>232</v>
      </c>
      <c r="B284" s="727"/>
      <c r="C284" s="727"/>
      <c r="D284" s="727"/>
      <c r="E284" s="727"/>
      <c r="F284" s="727"/>
      <c r="G284" s="727"/>
      <c r="H284" s="728"/>
      <c r="I284" s="388">
        <v>30411766</v>
      </c>
    </row>
    <row r="285" spans="1:13" ht="13.5" thickTop="1">
      <c r="A285" s="729" t="s">
        <v>233</v>
      </c>
      <c r="B285" s="730"/>
      <c r="C285" s="730"/>
      <c r="D285" s="730"/>
      <c r="E285" s="730"/>
      <c r="F285" s="730"/>
      <c r="G285" s="730"/>
      <c r="H285" s="730"/>
      <c r="I285" s="731"/>
    </row>
    <row r="286" spans="1:13">
      <c r="A286" s="732" t="s">
        <v>234</v>
      </c>
      <c r="B286" s="733"/>
      <c r="C286" s="733"/>
      <c r="D286" s="733"/>
      <c r="E286" s="733"/>
      <c r="F286" s="733"/>
      <c r="G286" s="733"/>
      <c r="H286" s="734"/>
      <c r="I286" s="389">
        <v>134511766</v>
      </c>
    </row>
    <row r="287" spans="1:13" ht="13.5" thickBot="1">
      <c r="A287" s="711" t="s">
        <v>235</v>
      </c>
      <c r="B287" s="712"/>
      <c r="C287" s="712"/>
      <c r="D287" s="712"/>
      <c r="E287" s="712"/>
      <c r="F287" s="712"/>
      <c r="G287" s="712"/>
      <c r="H287" s="713"/>
      <c r="I287" s="390">
        <v>25557236</v>
      </c>
    </row>
    <row r="288" spans="1:13" ht="13.5" thickBot="1">
      <c r="A288" s="714" t="s">
        <v>238</v>
      </c>
      <c r="B288" s="715"/>
      <c r="C288" s="715"/>
      <c r="D288" s="715"/>
      <c r="E288" s="715"/>
      <c r="F288" s="715"/>
      <c r="G288" s="715"/>
      <c r="H288" s="716"/>
      <c r="I288" s="391">
        <v>160069002</v>
      </c>
      <c r="J288" s="392" t="s">
        <v>236</v>
      </c>
      <c r="K288" s="393"/>
      <c r="L288" s="393"/>
      <c r="M288" s="494">
        <v>160069002</v>
      </c>
    </row>
    <row r="289" spans="1:15" ht="13.5" thickTop="1"/>
    <row r="291" spans="1:15" ht="22.5">
      <c r="A291" s="343" t="s">
        <v>71</v>
      </c>
      <c r="B291" s="344">
        <v>7</v>
      </c>
      <c r="C291" s="764" t="s">
        <v>435</v>
      </c>
      <c r="D291" s="764"/>
      <c r="E291" s="764"/>
      <c r="F291" s="764"/>
      <c r="G291" s="764"/>
      <c r="H291" s="764"/>
      <c r="I291" s="764"/>
      <c r="K291" s="423" t="s">
        <v>203</v>
      </c>
      <c r="L291" s="424">
        <v>1.95</v>
      </c>
      <c r="M291" s="421" t="s">
        <v>256</v>
      </c>
    </row>
    <row r="292" spans="1:15">
      <c r="A292" s="343"/>
      <c r="B292" s="343"/>
      <c r="C292" s="765" t="s">
        <v>578</v>
      </c>
      <c r="D292" s="765"/>
      <c r="E292" s="765"/>
      <c r="F292" s="765"/>
      <c r="G292" s="765"/>
      <c r="H292" s="765"/>
      <c r="I292" s="765"/>
      <c r="K292" s="352" t="s">
        <v>204</v>
      </c>
      <c r="L292" s="352">
        <v>6</v>
      </c>
      <c r="M292" s="422" t="s">
        <v>202</v>
      </c>
      <c r="O292" s="395"/>
    </row>
    <row r="293" spans="1:15">
      <c r="A293" s="343"/>
      <c r="B293" s="343"/>
      <c r="C293" s="765"/>
      <c r="D293" s="765"/>
      <c r="E293" s="765"/>
      <c r="F293" s="765"/>
      <c r="G293" s="765"/>
      <c r="H293" s="765"/>
      <c r="I293" s="765"/>
    </row>
    <row r="294" spans="1:15" ht="13.5" thickBot="1">
      <c r="K294" s="353" t="s">
        <v>257</v>
      </c>
      <c r="L294" s="353"/>
      <c r="M294" s="426">
        <v>2</v>
      </c>
    </row>
    <row r="295" spans="1:15" ht="14.25" thickTop="1" thickBot="1">
      <c r="A295" s="766" t="s">
        <v>205</v>
      </c>
      <c r="B295" s="767"/>
      <c r="C295" s="767"/>
      <c r="D295" s="767"/>
      <c r="E295" s="767"/>
      <c r="F295" s="767"/>
      <c r="G295" s="767"/>
      <c r="H295" s="767"/>
      <c r="I295" s="768"/>
    </row>
    <row r="296" spans="1:15" ht="14.25" thickTop="1" thickBot="1">
      <c r="A296" s="769" t="s">
        <v>206</v>
      </c>
      <c r="B296" s="770"/>
      <c r="C296" s="770"/>
      <c r="D296" s="770"/>
      <c r="E296" s="770"/>
      <c r="F296" s="770"/>
      <c r="G296" s="770"/>
      <c r="H296" s="770"/>
      <c r="I296" s="771"/>
    </row>
    <row r="297" spans="1:15" ht="13.5" thickTop="1">
      <c r="A297" s="355" t="s">
        <v>207</v>
      </c>
      <c r="B297" s="356" t="s">
        <v>208</v>
      </c>
      <c r="C297" s="356" t="s">
        <v>209</v>
      </c>
      <c r="D297" s="356" t="s">
        <v>210</v>
      </c>
      <c r="E297" s="356" t="s">
        <v>211</v>
      </c>
      <c r="F297" s="760" t="s">
        <v>212</v>
      </c>
      <c r="G297" s="761"/>
      <c r="H297" s="356" t="s">
        <v>213</v>
      </c>
      <c r="I297" s="357"/>
      <c r="M297" s="345"/>
    </row>
    <row r="298" spans="1:15" ht="24">
      <c r="A298" s="372" t="s">
        <v>214</v>
      </c>
      <c r="B298" s="373" t="s">
        <v>215</v>
      </c>
      <c r="C298" s="373" t="s">
        <v>216</v>
      </c>
      <c r="D298" s="373" t="s">
        <v>217</v>
      </c>
      <c r="E298" s="373" t="s">
        <v>218</v>
      </c>
      <c r="F298" s="754" t="s">
        <v>219</v>
      </c>
      <c r="G298" s="755"/>
      <c r="H298" s="373" t="s">
        <v>220</v>
      </c>
      <c r="I298" s="374" t="s">
        <v>221</v>
      </c>
    </row>
    <row r="299" spans="1:15">
      <c r="A299" s="361" t="s">
        <v>277</v>
      </c>
      <c r="B299" s="362">
        <v>1</v>
      </c>
      <c r="C299" s="363">
        <v>3500000</v>
      </c>
      <c r="D299" s="364">
        <v>0.2</v>
      </c>
      <c r="E299" s="499">
        <v>2</v>
      </c>
      <c r="F299" s="776">
        <v>1400000</v>
      </c>
      <c r="G299" s="777"/>
      <c r="H299" s="366">
        <v>6</v>
      </c>
      <c r="I299" s="500">
        <v>8400000</v>
      </c>
      <c r="K299" s="353"/>
      <c r="L299" s="353"/>
      <c r="M299" s="353"/>
      <c r="N299" s="353"/>
    </row>
    <row r="300" spans="1:15">
      <c r="A300" s="361" t="s">
        <v>293</v>
      </c>
      <c r="B300" s="362">
        <v>1</v>
      </c>
      <c r="C300" s="363">
        <v>3000000</v>
      </c>
      <c r="D300" s="364">
        <v>1</v>
      </c>
      <c r="E300" s="397">
        <v>2</v>
      </c>
      <c r="F300" s="778">
        <v>6000000</v>
      </c>
      <c r="G300" s="779"/>
      <c r="H300" s="369">
        <v>6</v>
      </c>
      <c r="I300" s="500">
        <v>36000000</v>
      </c>
      <c r="K300" s="353"/>
      <c r="L300" s="353"/>
      <c r="M300" s="353"/>
      <c r="N300" s="353"/>
    </row>
    <row r="301" spans="1:15" ht="24">
      <c r="A301" s="361" t="s">
        <v>294</v>
      </c>
      <c r="B301" s="362">
        <v>1</v>
      </c>
      <c r="C301" s="363">
        <v>2000000</v>
      </c>
      <c r="D301" s="364">
        <v>0.2</v>
      </c>
      <c r="E301" s="397">
        <v>2</v>
      </c>
      <c r="F301" s="778">
        <v>800000</v>
      </c>
      <c r="G301" s="779"/>
      <c r="H301" s="369">
        <v>6</v>
      </c>
      <c r="I301" s="500">
        <v>4800000</v>
      </c>
    </row>
    <row r="302" spans="1:15">
      <c r="A302" s="361" t="s">
        <v>295</v>
      </c>
      <c r="B302" s="362">
        <v>1</v>
      </c>
      <c r="C302" s="363">
        <v>1800000</v>
      </c>
      <c r="D302" s="364">
        <v>1</v>
      </c>
      <c r="E302" s="397">
        <v>2</v>
      </c>
      <c r="F302" s="772">
        <v>3600000</v>
      </c>
      <c r="G302" s="773"/>
      <c r="H302" s="406">
        <v>6</v>
      </c>
      <c r="I302" s="500">
        <v>21600000</v>
      </c>
    </row>
    <row r="303" spans="1:15">
      <c r="A303" s="361"/>
      <c r="B303" s="362"/>
      <c r="C303" s="363"/>
      <c r="D303" s="364"/>
      <c r="E303" s="397">
        <v>2</v>
      </c>
      <c r="F303" s="752">
        <v>0</v>
      </c>
      <c r="G303" s="753"/>
      <c r="H303" s="369">
        <v>6</v>
      </c>
      <c r="I303" s="367">
        <v>0</v>
      </c>
    </row>
    <row r="304" spans="1:15">
      <c r="A304" s="361"/>
      <c r="B304" s="362"/>
      <c r="C304" s="363"/>
      <c r="D304" s="364"/>
      <c r="E304" s="397">
        <v>2</v>
      </c>
      <c r="F304" s="752">
        <v>0</v>
      </c>
      <c r="G304" s="753"/>
      <c r="H304" s="369">
        <v>6</v>
      </c>
      <c r="I304" s="367">
        <v>0</v>
      </c>
      <c r="O304" s="345"/>
    </row>
    <row r="305" spans="1:15">
      <c r="A305" s="361"/>
      <c r="B305" s="362"/>
      <c r="C305" s="363"/>
      <c r="D305" s="364"/>
      <c r="E305" s="397">
        <v>2</v>
      </c>
      <c r="F305" s="752">
        <v>0</v>
      </c>
      <c r="G305" s="753"/>
      <c r="H305" s="369">
        <v>6</v>
      </c>
      <c r="I305" s="367">
        <v>0</v>
      </c>
    </row>
    <row r="306" spans="1:15">
      <c r="A306" s="361"/>
      <c r="B306" s="362"/>
      <c r="C306" s="363"/>
      <c r="D306" s="364"/>
      <c r="E306" s="397">
        <v>2</v>
      </c>
      <c r="F306" s="752">
        <v>0</v>
      </c>
      <c r="G306" s="753"/>
      <c r="H306" s="369">
        <v>6</v>
      </c>
      <c r="I306" s="367">
        <v>0</v>
      </c>
      <c r="O306" s="395"/>
    </row>
    <row r="307" spans="1:15">
      <c r="A307" s="361"/>
      <c r="B307" s="362"/>
      <c r="C307" s="363"/>
      <c r="D307" s="364"/>
      <c r="E307" s="397">
        <v>2</v>
      </c>
      <c r="F307" s="752">
        <v>0</v>
      </c>
      <c r="G307" s="753"/>
      <c r="H307" s="369">
        <v>6</v>
      </c>
      <c r="I307" s="367">
        <v>0</v>
      </c>
      <c r="M307" s="395"/>
    </row>
    <row r="308" spans="1:15">
      <c r="A308" s="361"/>
      <c r="B308" s="362"/>
      <c r="C308" s="363"/>
      <c r="D308" s="364"/>
      <c r="E308" s="368"/>
      <c r="F308" s="752">
        <v>0</v>
      </c>
      <c r="G308" s="753"/>
      <c r="H308" s="369"/>
      <c r="I308" s="367">
        <v>0</v>
      </c>
    </row>
    <row r="309" spans="1:15">
      <c r="A309" s="737" t="s">
        <v>222</v>
      </c>
      <c r="B309" s="738"/>
      <c r="C309" s="738"/>
      <c r="D309" s="738"/>
      <c r="E309" s="738"/>
      <c r="F309" s="738"/>
      <c r="G309" s="738"/>
      <c r="H309" s="739"/>
      <c r="I309" s="473">
        <v>70800000</v>
      </c>
      <c r="O309" s="398"/>
    </row>
    <row r="310" spans="1:15">
      <c r="A310" s="740" t="s">
        <v>223</v>
      </c>
      <c r="B310" s="741"/>
      <c r="C310" s="741"/>
      <c r="D310" s="741"/>
      <c r="E310" s="741"/>
      <c r="F310" s="741"/>
      <c r="G310" s="741"/>
      <c r="H310" s="741"/>
      <c r="I310" s="742"/>
      <c r="O310" s="398"/>
    </row>
    <row r="311" spans="1:15" ht="24">
      <c r="A311" s="372" t="s">
        <v>224</v>
      </c>
      <c r="B311" s="373" t="s">
        <v>215</v>
      </c>
      <c r="C311" s="373" t="s">
        <v>216</v>
      </c>
      <c r="D311" s="373" t="s">
        <v>217</v>
      </c>
      <c r="E311" s="373" t="s">
        <v>225</v>
      </c>
      <c r="F311" s="754" t="s">
        <v>219</v>
      </c>
      <c r="G311" s="755"/>
      <c r="H311" s="373" t="s">
        <v>220</v>
      </c>
      <c r="I311" s="374" t="s">
        <v>221</v>
      </c>
      <c r="K311"/>
      <c r="L311"/>
      <c r="M311" s="398"/>
    </row>
    <row r="312" spans="1:15">
      <c r="A312" s="361"/>
      <c r="B312" s="362"/>
      <c r="C312" s="363"/>
      <c r="D312" s="364"/>
      <c r="E312" s="412">
        <v>2</v>
      </c>
      <c r="F312" s="756">
        <v>0</v>
      </c>
      <c r="G312" s="757"/>
      <c r="H312" s="379">
        <v>6</v>
      </c>
      <c r="I312" s="380">
        <v>0</v>
      </c>
      <c r="M312" s="398"/>
      <c r="O312" s="398"/>
    </row>
    <row r="313" spans="1:15">
      <c r="A313" s="361" t="s">
        <v>296</v>
      </c>
      <c r="B313" s="362">
        <v>1</v>
      </c>
      <c r="C313" s="363">
        <v>1600000</v>
      </c>
      <c r="D313" s="364">
        <v>1</v>
      </c>
      <c r="E313" s="397">
        <v>2</v>
      </c>
      <c r="F313" s="772">
        <v>3200000</v>
      </c>
      <c r="G313" s="773"/>
      <c r="H313" s="369">
        <v>6</v>
      </c>
      <c r="I313" s="367">
        <v>19200000</v>
      </c>
    </row>
    <row r="314" spans="1:15">
      <c r="A314" s="361" t="s">
        <v>297</v>
      </c>
      <c r="B314" s="362">
        <v>1</v>
      </c>
      <c r="C314" s="363">
        <v>1600000</v>
      </c>
      <c r="D314" s="364">
        <v>0.2</v>
      </c>
      <c r="E314" s="397">
        <v>2</v>
      </c>
      <c r="F314" s="772">
        <v>640000</v>
      </c>
      <c r="G314" s="773"/>
      <c r="H314" s="369">
        <v>6</v>
      </c>
      <c r="I314" s="367">
        <v>3840000</v>
      </c>
    </row>
    <row r="315" spans="1:15">
      <c r="A315" s="401" t="s">
        <v>298</v>
      </c>
      <c r="B315" s="402">
        <v>1</v>
      </c>
      <c r="C315" s="403">
        <v>800000</v>
      </c>
      <c r="D315" s="404">
        <v>0.2</v>
      </c>
      <c r="E315" s="397">
        <v>2</v>
      </c>
      <c r="F315" s="774">
        <v>320000</v>
      </c>
      <c r="G315" s="775"/>
      <c r="H315" s="406">
        <v>6</v>
      </c>
      <c r="I315" s="407">
        <v>1920000</v>
      </c>
    </row>
    <row r="316" spans="1:15">
      <c r="A316" s="737" t="s">
        <v>226</v>
      </c>
      <c r="B316" s="738"/>
      <c r="C316" s="738"/>
      <c r="D316" s="738"/>
      <c r="E316" s="738"/>
      <c r="F316" s="738"/>
      <c r="G316" s="738"/>
      <c r="H316" s="739"/>
      <c r="I316" s="486">
        <v>24960000</v>
      </c>
    </row>
    <row r="317" spans="1:15">
      <c r="A317" s="740" t="s">
        <v>227</v>
      </c>
      <c r="B317" s="741"/>
      <c r="C317" s="741"/>
      <c r="D317" s="741"/>
      <c r="E317" s="741"/>
      <c r="F317" s="741"/>
      <c r="G317" s="741"/>
      <c r="H317" s="741"/>
      <c r="I317" s="742"/>
    </row>
    <row r="318" spans="1:15">
      <c r="A318" s="743" t="s">
        <v>228</v>
      </c>
      <c r="B318" s="744"/>
      <c r="C318" s="745"/>
      <c r="D318" s="746" t="s">
        <v>229</v>
      </c>
      <c r="E318" s="745"/>
      <c r="F318" s="746" t="s">
        <v>215</v>
      </c>
      <c r="G318" s="745"/>
      <c r="H318" s="382" t="s">
        <v>230</v>
      </c>
      <c r="I318" s="383" t="s">
        <v>231</v>
      </c>
    </row>
    <row r="319" spans="1:15">
      <c r="A319" s="747" t="s">
        <v>527</v>
      </c>
      <c r="B319" s="748"/>
      <c r="C319" s="749"/>
      <c r="D319" s="750" t="s">
        <v>328</v>
      </c>
      <c r="E319" s="751"/>
      <c r="F319" s="750">
        <v>6</v>
      </c>
      <c r="G319" s="751"/>
      <c r="H319" s="384">
        <v>1850000</v>
      </c>
      <c r="I319" s="385">
        <v>11100000</v>
      </c>
    </row>
    <row r="320" spans="1:15">
      <c r="A320" s="717" t="s">
        <v>528</v>
      </c>
      <c r="B320" s="718"/>
      <c r="C320" s="719"/>
      <c r="D320" s="720" t="s">
        <v>328</v>
      </c>
      <c r="E320" s="721"/>
      <c r="F320" s="720">
        <v>6</v>
      </c>
      <c r="G320" s="721"/>
      <c r="H320" s="386">
        <v>200000</v>
      </c>
      <c r="I320" s="387">
        <v>1200000</v>
      </c>
    </row>
    <row r="321" spans="1:15">
      <c r="A321" s="717" t="s">
        <v>529</v>
      </c>
      <c r="B321" s="718"/>
      <c r="C321" s="719"/>
      <c r="D321" s="720" t="s">
        <v>328</v>
      </c>
      <c r="E321" s="721"/>
      <c r="F321" s="720">
        <v>6</v>
      </c>
      <c r="G321" s="721"/>
      <c r="H321" s="386">
        <v>400000</v>
      </c>
      <c r="I321" s="387">
        <v>2400000</v>
      </c>
    </row>
    <row r="322" spans="1:15">
      <c r="A322" s="717" t="s">
        <v>530</v>
      </c>
      <c r="B322" s="718"/>
      <c r="C322" s="719"/>
      <c r="D322" s="720" t="s">
        <v>328</v>
      </c>
      <c r="E322" s="721"/>
      <c r="F322" s="720">
        <v>6</v>
      </c>
      <c r="G322" s="721"/>
      <c r="H322" s="386">
        <v>200000</v>
      </c>
      <c r="I322" s="387">
        <v>1200000</v>
      </c>
    </row>
    <row r="323" spans="1:15">
      <c r="A323" s="717"/>
      <c r="B323" s="718"/>
      <c r="C323" s="719"/>
      <c r="D323" s="720"/>
      <c r="E323" s="721"/>
      <c r="F323" s="720"/>
      <c r="G323" s="721"/>
      <c r="H323" s="386"/>
      <c r="I323" s="387">
        <v>0</v>
      </c>
    </row>
    <row r="324" spans="1:15">
      <c r="A324" s="717"/>
      <c r="B324" s="718"/>
      <c r="C324" s="719"/>
      <c r="D324" s="720"/>
      <c r="E324" s="721"/>
      <c r="F324" s="720"/>
      <c r="G324" s="721"/>
      <c r="H324" s="386"/>
      <c r="I324" s="387">
        <v>0</v>
      </c>
    </row>
    <row r="325" spans="1:15">
      <c r="A325" s="717"/>
      <c r="B325" s="718"/>
      <c r="C325" s="719"/>
      <c r="D325" s="720"/>
      <c r="E325" s="721"/>
      <c r="F325" s="720"/>
      <c r="G325" s="721"/>
      <c r="H325" s="386"/>
      <c r="I325" s="387">
        <v>0</v>
      </c>
    </row>
    <row r="326" spans="1:15">
      <c r="A326" s="717"/>
      <c r="B326" s="718"/>
      <c r="C326" s="719"/>
      <c r="D326" s="720"/>
      <c r="E326" s="721"/>
      <c r="F326" s="720"/>
      <c r="G326" s="721"/>
      <c r="H326" s="386"/>
      <c r="I326" s="387">
        <v>0</v>
      </c>
    </row>
    <row r="327" spans="1:15">
      <c r="A327" s="717"/>
      <c r="B327" s="718"/>
      <c r="C327" s="719"/>
      <c r="D327" s="720"/>
      <c r="E327" s="721"/>
      <c r="F327" s="720"/>
      <c r="G327" s="721"/>
      <c r="H327" s="386"/>
      <c r="I327" s="387">
        <v>0</v>
      </c>
    </row>
    <row r="328" spans="1:15">
      <c r="A328" s="717"/>
      <c r="B328" s="718"/>
      <c r="C328" s="719"/>
      <c r="D328" s="720"/>
      <c r="E328" s="721"/>
      <c r="F328" s="722"/>
      <c r="G328" s="723"/>
      <c r="H328" s="386"/>
      <c r="I328" s="387">
        <v>0</v>
      </c>
    </row>
    <row r="329" spans="1:15">
      <c r="A329" s="717"/>
      <c r="B329" s="718"/>
      <c r="C329" s="719"/>
      <c r="D329" s="720"/>
      <c r="E329" s="721"/>
      <c r="F329" s="722"/>
      <c r="G329" s="723"/>
      <c r="H329" s="386"/>
      <c r="I329" s="387">
        <v>0</v>
      </c>
    </row>
    <row r="330" spans="1:15">
      <c r="A330" s="717"/>
      <c r="B330" s="718"/>
      <c r="C330" s="719"/>
      <c r="D330" s="720"/>
      <c r="E330" s="721"/>
      <c r="F330" s="724"/>
      <c r="G330" s="725"/>
      <c r="H330" s="386"/>
      <c r="I330" s="387">
        <v>0</v>
      </c>
    </row>
    <row r="331" spans="1:15" ht="13.5" thickBot="1">
      <c r="A331" s="726" t="s">
        <v>232</v>
      </c>
      <c r="B331" s="727"/>
      <c r="C331" s="727"/>
      <c r="D331" s="727"/>
      <c r="E331" s="727"/>
      <c r="F331" s="727"/>
      <c r="G331" s="727"/>
      <c r="H331" s="728"/>
      <c r="I331" s="388">
        <v>15900000</v>
      </c>
    </row>
    <row r="332" spans="1:15" ht="13.5" thickTop="1">
      <c r="A332" s="729" t="s">
        <v>233</v>
      </c>
      <c r="B332" s="730"/>
      <c r="C332" s="730"/>
      <c r="D332" s="730"/>
      <c r="E332" s="730"/>
      <c r="F332" s="730"/>
      <c r="G332" s="730"/>
      <c r="H332" s="730"/>
      <c r="I332" s="731"/>
    </row>
    <row r="333" spans="1:15">
      <c r="A333" s="732" t="s">
        <v>234</v>
      </c>
      <c r="B333" s="733"/>
      <c r="C333" s="733"/>
      <c r="D333" s="733"/>
      <c r="E333" s="733"/>
      <c r="F333" s="733"/>
      <c r="G333" s="733"/>
      <c r="H333" s="734"/>
      <c r="I333" s="389">
        <v>111660000</v>
      </c>
    </row>
    <row r="334" spans="1:15" ht="13.5" thickBot="1">
      <c r="A334" s="711" t="s">
        <v>235</v>
      </c>
      <c r="B334" s="712"/>
      <c r="C334" s="712"/>
      <c r="D334" s="712"/>
      <c r="E334" s="712"/>
      <c r="F334" s="712"/>
      <c r="G334" s="712"/>
      <c r="H334" s="713"/>
      <c r="I334" s="390">
        <v>21215400</v>
      </c>
    </row>
    <row r="335" spans="1:15" ht="13.5" thickBot="1">
      <c r="A335" s="714" t="s">
        <v>238</v>
      </c>
      <c r="B335" s="715"/>
      <c r="C335" s="715"/>
      <c r="D335" s="715"/>
      <c r="E335" s="715"/>
      <c r="F335" s="715"/>
      <c r="G335" s="715"/>
      <c r="H335" s="716"/>
      <c r="I335" s="391">
        <v>132875400</v>
      </c>
      <c r="J335" s="392" t="s">
        <v>236</v>
      </c>
      <c r="K335" s="393"/>
      <c r="L335" s="393"/>
      <c r="M335" s="494">
        <v>159654684</v>
      </c>
      <c r="O335" s="549"/>
    </row>
    <row r="336" spans="1:15" ht="13.5" thickTop="1"/>
    <row r="338" spans="1:15" ht="22.5">
      <c r="A338" s="343" t="s">
        <v>71</v>
      </c>
      <c r="B338" s="344">
        <v>8</v>
      </c>
      <c r="C338" s="764" t="s">
        <v>436</v>
      </c>
      <c r="D338" s="764"/>
      <c r="E338" s="764"/>
      <c r="F338" s="764"/>
      <c r="G338" s="764"/>
      <c r="H338" s="764"/>
      <c r="I338" s="764"/>
      <c r="K338" s="423" t="s">
        <v>203</v>
      </c>
      <c r="L338" s="424">
        <v>1.95</v>
      </c>
      <c r="M338" s="421" t="s">
        <v>256</v>
      </c>
    </row>
    <row r="339" spans="1:15">
      <c r="A339" s="343"/>
      <c r="B339" s="343"/>
      <c r="C339" s="765" t="s">
        <v>579</v>
      </c>
      <c r="D339" s="765"/>
      <c r="E339" s="765"/>
      <c r="F339" s="765"/>
      <c r="G339" s="765"/>
      <c r="H339" s="765"/>
      <c r="I339" s="765"/>
      <c r="K339" s="352" t="s">
        <v>204</v>
      </c>
      <c r="L339" s="352">
        <v>6</v>
      </c>
      <c r="M339" s="422" t="s">
        <v>202</v>
      </c>
      <c r="O339" s="395"/>
    </row>
    <row r="340" spans="1:15">
      <c r="A340" s="343"/>
      <c r="B340" s="343"/>
      <c r="C340" s="765"/>
      <c r="D340" s="765"/>
      <c r="E340" s="765"/>
      <c r="F340" s="765"/>
      <c r="G340" s="765"/>
      <c r="H340" s="765"/>
      <c r="I340" s="765"/>
    </row>
    <row r="341" spans="1:15" ht="13.5" thickBot="1">
      <c r="K341" s="353" t="s">
        <v>257</v>
      </c>
      <c r="L341" s="353"/>
      <c r="M341" s="426">
        <v>2.9965999999999999</v>
      </c>
    </row>
    <row r="342" spans="1:15" ht="14.25" thickTop="1" thickBot="1">
      <c r="A342" s="766" t="s">
        <v>205</v>
      </c>
      <c r="B342" s="767"/>
      <c r="C342" s="767"/>
      <c r="D342" s="767"/>
      <c r="E342" s="767"/>
      <c r="F342" s="767"/>
      <c r="G342" s="767"/>
      <c r="H342" s="767"/>
      <c r="I342" s="768"/>
    </row>
    <row r="343" spans="1:15" ht="14.25" thickTop="1" thickBot="1">
      <c r="A343" s="769" t="s">
        <v>206</v>
      </c>
      <c r="B343" s="770"/>
      <c r="C343" s="770"/>
      <c r="D343" s="770"/>
      <c r="E343" s="770"/>
      <c r="F343" s="770"/>
      <c r="G343" s="770"/>
      <c r="H343" s="770"/>
      <c r="I343" s="771"/>
    </row>
    <row r="344" spans="1:15" ht="13.5" thickTop="1">
      <c r="A344" s="355" t="s">
        <v>207</v>
      </c>
      <c r="B344" s="356" t="s">
        <v>208</v>
      </c>
      <c r="C344" s="356" t="s">
        <v>209</v>
      </c>
      <c r="D344" s="356" t="s">
        <v>210</v>
      </c>
      <c r="E344" s="356" t="s">
        <v>211</v>
      </c>
      <c r="F344" s="760" t="s">
        <v>212</v>
      </c>
      <c r="G344" s="761"/>
      <c r="H344" s="356" t="s">
        <v>213</v>
      </c>
      <c r="I344" s="357"/>
      <c r="M344" s="345"/>
    </row>
    <row r="345" spans="1:15" ht="24">
      <c r="A345" s="372" t="s">
        <v>214</v>
      </c>
      <c r="B345" s="373" t="s">
        <v>215</v>
      </c>
      <c r="C345" s="373" t="s">
        <v>216</v>
      </c>
      <c r="D345" s="373" t="s">
        <v>217</v>
      </c>
      <c r="E345" s="373" t="s">
        <v>218</v>
      </c>
      <c r="F345" s="754" t="s">
        <v>219</v>
      </c>
      <c r="G345" s="755"/>
      <c r="H345" s="373" t="s">
        <v>220</v>
      </c>
      <c r="I345" s="374" t="s">
        <v>221</v>
      </c>
    </row>
    <row r="346" spans="1:15">
      <c r="A346" s="361" t="s">
        <v>277</v>
      </c>
      <c r="B346" s="362">
        <v>1</v>
      </c>
      <c r="C346" s="363">
        <v>3200000</v>
      </c>
      <c r="D346" s="364">
        <v>0.2</v>
      </c>
      <c r="E346" s="499">
        <v>3</v>
      </c>
      <c r="F346" s="762">
        <v>1920000</v>
      </c>
      <c r="G346" s="763"/>
      <c r="H346" s="366">
        <v>6</v>
      </c>
      <c r="I346" s="367">
        <v>11520000</v>
      </c>
      <c r="K346" s="353"/>
      <c r="L346" s="353"/>
      <c r="M346" s="353"/>
      <c r="N346" s="353"/>
    </row>
    <row r="347" spans="1:15">
      <c r="A347" s="361" t="s">
        <v>293</v>
      </c>
      <c r="B347" s="362">
        <v>1</v>
      </c>
      <c r="C347" s="363">
        <v>2300000</v>
      </c>
      <c r="D347" s="364">
        <v>1</v>
      </c>
      <c r="E347" s="397">
        <v>3</v>
      </c>
      <c r="F347" s="752">
        <v>6900000</v>
      </c>
      <c r="G347" s="753"/>
      <c r="H347" s="369">
        <v>6</v>
      </c>
      <c r="I347" s="367">
        <v>41400000</v>
      </c>
      <c r="K347" s="353"/>
      <c r="L347" s="353"/>
      <c r="M347" s="353"/>
      <c r="N347" s="353"/>
    </row>
    <row r="348" spans="1:15" ht="24">
      <c r="A348" s="361" t="s">
        <v>294</v>
      </c>
      <c r="B348" s="362">
        <v>1</v>
      </c>
      <c r="C348" s="363">
        <v>2400000</v>
      </c>
      <c r="D348" s="364">
        <v>0.2</v>
      </c>
      <c r="E348" s="397">
        <v>3</v>
      </c>
      <c r="F348" s="752">
        <v>1440000</v>
      </c>
      <c r="G348" s="753"/>
      <c r="H348" s="369">
        <v>6</v>
      </c>
      <c r="I348" s="367">
        <v>8640000</v>
      </c>
    </row>
    <row r="349" spans="1:15">
      <c r="A349" s="361"/>
      <c r="B349" s="362"/>
      <c r="C349" s="363"/>
      <c r="D349" s="364"/>
      <c r="E349" s="397">
        <v>3</v>
      </c>
      <c r="F349" s="758">
        <v>0</v>
      </c>
      <c r="G349" s="759"/>
      <c r="H349" s="406">
        <v>6</v>
      </c>
      <c r="I349" s="367">
        <v>0</v>
      </c>
    </row>
    <row r="350" spans="1:15">
      <c r="A350" s="361"/>
      <c r="B350" s="362"/>
      <c r="C350" s="363"/>
      <c r="D350" s="364"/>
      <c r="E350" s="397">
        <v>3</v>
      </c>
      <c r="F350" s="752">
        <v>0</v>
      </c>
      <c r="G350" s="753"/>
      <c r="H350" s="369">
        <v>6</v>
      </c>
      <c r="I350" s="367">
        <v>0</v>
      </c>
    </row>
    <row r="351" spans="1:15">
      <c r="A351" s="361"/>
      <c r="B351" s="362"/>
      <c r="C351" s="363"/>
      <c r="D351" s="364"/>
      <c r="E351" s="397">
        <v>3</v>
      </c>
      <c r="F351" s="752">
        <v>0</v>
      </c>
      <c r="G351" s="753"/>
      <c r="H351" s="369">
        <v>6</v>
      </c>
      <c r="I351" s="367">
        <v>0</v>
      </c>
      <c r="O351" s="345"/>
    </row>
    <row r="352" spans="1:15">
      <c r="A352" s="361"/>
      <c r="B352" s="362"/>
      <c r="C352" s="363"/>
      <c r="D352" s="364"/>
      <c r="E352" s="397">
        <v>3</v>
      </c>
      <c r="F352" s="752">
        <v>0</v>
      </c>
      <c r="G352" s="753"/>
      <c r="H352" s="369">
        <v>6</v>
      </c>
      <c r="I352" s="367">
        <v>0</v>
      </c>
    </row>
    <row r="353" spans="1:15">
      <c r="A353" s="361"/>
      <c r="B353" s="362"/>
      <c r="C353" s="363"/>
      <c r="D353" s="364"/>
      <c r="E353" s="397">
        <v>3</v>
      </c>
      <c r="F353" s="752">
        <v>0</v>
      </c>
      <c r="G353" s="753"/>
      <c r="H353" s="369">
        <v>6</v>
      </c>
      <c r="I353" s="367">
        <v>0</v>
      </c>
      <c r="O353" s="395"/>
    </row>
    <row r="354" spans="1:15">
      <c r="A354" s="361"/>
      <c r="B354" s="362"/>
      <c r="C354" s="363"/>
      <c r="D354" s="364"/>
      <c r="E354" s="397">
        <v>3</v>
      </c>
      <c r="F354" s="752">
        <v>0</v>
      </c>
      <c r="G354" s="753"/>
      <c r="H354" s="369">
        <v>6</v>
      </c>
      <c r="I354" s="367">
        <v>0</v>
      </c>
      <c r="M354" s="395"/>
    </row>
    <row r="355" spans="1:15">
      <c r="A355" s="361"/>
      <c r="B355" s="362"/>
      <c r="C355" s="363"/>
      <c r="D355" s="364"/>
      <c r="E355" s="368"/>
      <c r="F355" s="752">
        <v>0</v>
      </c>
      <c r="G355" s="753"/>
      <c r="H355" s="369"/>
      <c r="I355" s="367">
        <v>0</v>
      </c>
    </row>
    <row r="356" spans="1:15">
      <c r="A356" s="737" t="s">
        <v>222</v>
      </c>
      <c r="B356" s="738"/>
      <c r="C356" s="738"/>
      <c r="D356" s="738"/>
      <c r="E356" s="738"/>
      <c r="F356" s="738"/>
      <c r="G356" s="738"/>
      <c r="H356" s="739"/>
      <c r="I356" s="370">
        <v>61560000</v>
      </c>
      <c r="O356" s="398"/>
    </row>
    <row r="357" spans="1:15">
      <c r="A357" s="740" t="s">
        <v>223</v>
      </c>
      <c r="B357" s="741"/>
      <c r="C357" s="741"/>
      <c r="D357" s="741"/>
      <c r="E357" s="741"/>
      <c r="F357" s="741"/>
      <c r="G357" s="741"/>
      <c r="H357" s="741"/>
      <c r="I357" s="742"/>
      <c r="O357" s="398"/>
    </row>
    <row r="358" spans="1:15" ht="24">
      <c r="A358" s="372" t="s">
        <v>224</v>
      </c>
      <c r="B358" s="373" t="s">
        <v>215</v>
      </c>
      <c r="C358" s="373" t="s">
        <v>216</v>
      </c>
      <c r="D358" s="373" t="s">
        <v>217</v>
      </c>
      <c r="E358" s="373" t="s">
        <v>225</v>
      </c>
      <c r="F358" s="754" t="s">
        <v>219</v>
      </c>
      <c r="G358" s="755"/>
      <c r="H358" s="373" t="s">
        <v>220</v>
      </c>
      <c r="I358" s="374" t="s">
        <v>221</v>
      </c>
      <c r="K358"/>
      <c r="L358"/>
      <c r="M358" s="398"/>
    </row>
    <row r="359" spans="1:15">
      <c r="A359" s="361" t="s">
        <v>295</v>
      </c>
      <c r="B359" s="362">
        <v>1</v>
      </c>
      <c r="C359" s="363">
        <v>1800000</v>
      </c>
      <c r="D359" s="364">
        <v>1</v>
      </c>
      <c r="E359" s="412">
        <v>3</v>
      </c>
      <c r="F359" s="756">
        <v>5400000</v>
      </c>
      <c r="G359" s="757"/>
      <c r="H359" s="379">
        <v>6</v>
      </c>
      <c r="I359" s="380">
        <v>32400000</v>
      </c>
      <c r="M359" s="398"/>
      <c r="O359" s="398"/>
    </row>
    <row r="360" spans="1:15">
      <c r="A360" s="361" t="s">
        <v>296</v>
      </c>
      <c r="B360" s="362">
        <v>1</v>
      </c>
      <c r="C360" s="363">
        <v>1800000</v>
      </c>
      <c r="D360" s="364">
        <v>1</v>
      </c>
      <c r="E360" s="397">
        <v>3</v>
      </c>
      <c r="F360" s="758">
        <v>5400000</v>
      </c>
      <c r="G360" s="759"/>
      <c r="H360" s="369">
        <v>6</v>
      </c>
      <c r="I360" s="367">
        <v>32400000</v>
      </c>
    </row>
    <row r="361" spans="1:15">
      <c r="A361" s="361" t="s">
        <v>297</v>
      </c>
      <c r="B361" s="547">
        <v>2</v>
      </c>
      <c r="C361" s="363">
        <v>1200000</v>
      </c>
      <c r="D361" s="364">
        <v>0.2</v>
      </c>
      <c r="E361" s="397">
        <v>3</v>
      </c>
      <c r="F361" s="758">
        <v>1440000</v>
      </c>
      <c r="G361" s="759"/>
      <c r="H361" s="369">
        <v>6</v>
      </c>
      <c r="I361" s="367">
        <v>8640000</v>
      </c>
    </row>
    <row r="362" spans="1:15">
      <c r="A362" s="401" t="s">
        <v>298</v>
      </c>
      <c r="B362" s="548">
        <v>2</v>
      </c>
      <c r="C362" s="403">
        <v>900000</v>
      </c>
      <c r="D362" s="404">
        <v>0.2</v>
      </c>
      <c r="E362" s="397">
        <v>3</v>
      </c>
      <c r="F362" s="735">
        <v>1080000</v>
      </c>
      <c r="G362" s="736"/>
      <c r="H362" s="406">
        <v>6</v>
      </c>
      <c r="I362" s="407">
        <v>6480000</v>
      </c>
    </row>
    <row r="363" spans="1:15">
      <c r="A363" s="737" t="s">
        <v>226</v>
      </c>
      <c r="B363" s="738"/>
      <c r="C363" s="738"/>
      <c r="D363" s="738"/>
      <c r="E363" s="738"/>
      <c r="F363" s="738"/>
      <c r="G363" s="738"/>
      <c r="H363" s="739"/>
      <c r="I363" s="486">
        <v>79920000</v>
      </c>
    </row>
    <row r="364" spans="1:15">
      <c r="A364" s="740" t="s">
        <v>227</v>
      </c>
      <c r="B364" s="741"/>
      <c r="C364" s="741"/>
      <c r="D364" s="741"/>
      <c r="E364" s="741"/>
      <c r="F364" s="741"/>
      <c r="G364" s="741"/>
      <c r="H364" s="741"/>
      <c r="I364" s="742"/>
    </row>
    <row r="365" spans="1:15">
      <c r="A365" s="743" t="s">
        <v>228</v>
      </c>
      <c r="B365" s="744"/>
      <c r="C365" s="745"/>
      <c r="D365" s="746" t="s">
        <v>229</v>
      </c>
      <c r="E365" s="745"/>
      <c r="F365" s="746" t="s">
        <v>215</v>
      </c>
      <c r="G365" s="745"/>
      <c r="H365" s="382" t="s">
        <v>230</v>
      </c>
      <c r="I365" s="383" t="s">
        <v>231</v>
      </c>
    </row>
    <row r="366" spans="1:15">
      <c r="A366" s="747" t="s">
        <v>446</v>
      </c>
      <c r="B366" s="748"/>
      <c r="C366" s="749"/>
      <c r="D366" s="750" t="s">
        <v>328</v>
      </c>
      <c r="E366" s="751"/>
      <c r="F366" s="750">
        <v>6</v>
      </c>
      <c r="G366" s="751"/>
      <c r="H366" s="384">
        <v>2000000</v>
      </c>
      <c r="I366" s="385">
        <v>12000000</v>
      </c>
    </row>
    <row r="367" spans="1:15">
      <c r="A367" s="717" t="s">
        <v>447</v>
      </c>
      <c r="B367" s="718"/>
      <c r="C367" s="719"/>
      <c r="D367" s="720" t="s">
        <v>328</v>
      </c>
      <c r="E367" s="721"/>
      <c r="F367" s="720">
        <v>6</v>
      </c>
      <c r="G367" s="721"/>
      <c r="H367" s="386">
        <v>300000</v>
      </c>
      <c r="I367" s="387">
        <v>1800000</v>
      </c>
    </row>
    <row r="368" spans="1:15">
      <c r="A368" s="717" t="s">
        <v>448</v>
      </c>
      <c r="B368" s="718"/>
      <c r="C368" s="719"/>
      <c r="D368" s="720" t="s">
        <v>328</v>
      </c>
      <c r="E368" s="721"/>
      <c r="F368" s="720">
        <v>6</v>
      </c>
      <c r="G368" s="721"/>
      <c r="H368" s="386">
        <v>300000</v>
      </c>
      <c r="I368" s="387">
        <v>1800000</v>
      </c>
    </row>
    <row r="369" spans="1:15">
      <c r="A369" s="717" t="s">
        <v>449</v>
      </c>
      <c r="B369" s="718"/>
      <c r="C369" s="719"/>
      <c r="D369" s="720" t="s">
        <v>328</v>
      </c>
      <c r="E369" s="721"/>
      <c r="F369" s="720">
        <v>6</v>
      </c>
      <c r="G369" s="721"/>
      <c r="H369" s="386">
        <v>200000</v>
      </c>
      <c r="I369" s="387">
        <v>1200000</v>
      </c>
    </row>
    <row r="370" spans="1:15">
      <c r="A370" s="717" t="s">
        <v>450</v>
      </c>
      <c r="B370" s="718"/>
      <c r="C370" s="719"/>
      <c r="D370" s="720" t="s">
        <v>328</v>
      </c>
      <c r="E370" s="721"/>
      <c r="F370" s="720">
        <v>6</v>
      </c>
      <c r="G370" s="721"/>
      <c r="H370" s="386">
        <v>150000</v>
      </c>
      <c r="I370" s="387">
        <v>900000</v>
      </c>
    </row>
    <row r="371" spans="1:15">
      <c r="A371" s="717" t="s">
        <v>451</v>
      </c>
      <c r="B371" s="718"/>
      <c r="C371" s="719"/>
      <c r="D371" s="720" t="s">
        <v>328</v>
      </c>
      <c r="E371" s="721"/>
      <c r="F371" s="720">
        <v>6</v>
      </c>
      <c r="G371" s="721"/>
      <c r="H371" s="386">
        <v>200000</v>
      </c>
      <c r="I371" s="387">
        <v>1200000</v>
      </c>
    </row>
    <row r="372" spans="1:15">
      <c r="A372" s="717" t="s">
        <v>452</v>
      </c>
      <c r="B372" s="718"/>
      <c r="C372" s="719"/>
      <c r="D372" s="720" t="s">
        <v>328</v>
      </c>
      <c r="E372" s="721"/>
      <c r="F372" s="720">
        <v>6</v>
      </c>
      <c r="G372" s="721"/>
      <c r="H372" s="386">
        <v>1080000</v>
      </c>
      <c r="I372" s="387">
        <v>6480000</v>
      </c>
    </row>
    <row r="373" spans="1:15">
      <c r="A373" s="717"/>
      <c r="B373" s="718"/>
      <c r="C373" s="719"/>
      <c r="D373" s="720"/>
      <c r="E373" s="721"/>
      <c r="F373" s="720"/>
      <c r="G373" s="721"/>
      <c r="H373" s="386"/>
      <c r="I373" s="387">
        <v>0</v>
      </c>
    </row>
    <row r="374" spans="1:15">
      <c r="A374" s="717"/>
      <c r="B374" s="718"/>
      <c r="C374" s="719"/>
      <c r="D374" s="720"/>
      <c r="E374" s="721"/>
      <c r="F374" s="720"/>
      <c r="G374" s="721"/>
      <c r="H374" s="386"/>
      <c r="I374" s="387">
        <v>0</v>
      </c>
    </row>
    <row r="375" spans="1:15">
      <c r="A375" s="717"/>
      <c r="B375" s="718"/>
      <c r="C375" s="719"/>
      <c r="D375" s="720"/>
      <c r="E375" s="721"/>
      <c r="F375" s="722"/>
      <c r="G375" s="723"/>
      <c r="H375" s="386"/>
      <c r="I375" s="387">
        <v>0</v>
      </c>
    </row>
    <row r="376" spans="1:15">
      <c r="A376" s="717"/>
      <c r="B376" s="718"/>
      <c r="C376" s="719"/>
      <c r="D376" s="720"/>
      <c r="E376" s="721"/>
      <c r="F376" s="722"/>
      <c r="G376" s="723"/>
      <c r="H376" s="386"/>
      <c r="I376" s="387">
        <v>0</v>
      </c>
    </row>
    <row r="377" spans="1:15">
      <c r="A377" s="717"/>
      <c r="B377" s="718"/>
      <c r="C377" s="719"/>
      <c r="D377" s="720"/>
      <c r="E377" s="721"/>
      <c r="F377" s="724"/>
      <c r="G377" s="725"/>
      <c r="H377" s="386"/>
      <c r="I377" s="387">
        <v>0</v>
      </c>
    </row>
    <row r="378" spans="1:15" ht="13.5" thickBot="1">
      <c r="A378" s="726" t="s">
        <v>232</v>
      </c>
      <c r="B378" s="727"/>
      <c r="C378" s="727"/>
      <c r="D378" s="727"/>
      <c r="E378" s="727"/>
      <c r="F378" s="727"/>
      <c r="G378" s="727"/>
      <c r="H378" s="728"/>
      <c r="I378" s="388">
        <v>25380000</v>
      </c>
    </row>
    <row r="379" spans="1:15" ht="13.5" thickTop="1">
      <c r="A379" s="729" t="s">
        <v>233</v>
      </c>
      <c r="B379" s="730"/>
      <c r="C379" s="730"/>
      <c r="D379" s="730"/>
      <c r="E379" s="730"/>
      <c r="F379" s="730"/>
      <c r="G379" s="730"/>
      <c r="H379" s="730"/>
      <c r="I379" s="731"/>
    </row>
    <row r="380" spans="1:15">
      <c r="A380" s="732" t="s">
        <v>234</v>
      </c>
      <c r="B380" s="733"/>
      <c r="C380" s="733"/>
      <c r="D380" s="733"/>
      <c r="E380" s="733"/>
      <c r="F380" s="733"/>
      <c r="G380" s="733"/>
      <c r="H380" s="734"/>
      <c r="I380" s="487">
        <v>166860000</v>
      </c>
    </row>
    <row r="381" spans="1:15" ht="13.5" thickBot="1">
      <c r="A381" s="711" t="s">
        <v>235</v>
      </c>
      <c r="B381" s="712"/>
      <c r="C381" s="712"/>
      <c r="D381" s="712"/>
      <c r="E381" s="712"/>
      <c r="F381" s="712"/>
      <c r="G381" s="712"/>
      <c r="H381" s="713"/>
      <c r="I381" s="493">
        <v>31703400</v>
      </c>
    </row>
    <row r="382" spans="1:15" ht="13.5" thickBot="1">
      <c r="A382" s="714" t="s">
        <v>238</v>
      </c>
      <c r="B382" s="715"/>
      <c r="C382" s="715"/>
      <c r="D382" s="715"/>
      <c r="E382" s="715"/>
      <c r="F382" s="715"/>
      <c r="G382" s="715"/>
      <c r="H382" s="716"/>
      <c r="I382" s="391">
        <v>198563400</v>
      </c>
      <c r="J382" s="392" t="s">
        <v>236</v>
      </c>
      <c r="K382" s="393"/>
      <c r="L382" s="393"/>
      <c r="M382" s="494">
        <v>160007400</v>
      </c>
      <c r="O382" s="549"/>
    </row>
    <row r="383" spans="1:15" ht="13.5" thickTop="1"/>
    <row r="384" spans="1:15" ht="22.5">
      <c r="A384" s="343" t="s">
        <v>71</v>
      </c>
      <c r="B384" s="344">
        <v>9</v>
      </c>
      <c r="C384" s="764" t="s">
        <v>492</v>
      </c>
      <c r="D384" s="764"/>
      <c r="E384" s="764"/>
      <c r="F384" s="764"/>
      <c r="G384" s="764"/>
      <c r="H384" s="764"/>
      <c r="I384" s="764"/>
      <c r="K384" s="423" t="s">
        <v>203</v>
      </c>
      <c r="L384" s="424">
        <v>1.95</v>
      </c>
      <c r="M384" s="421" t="s">
        <v>256</v>
      </c>
    </row>
    <row r="385" spans="1:15">
      <c r="A385" s="343"/>
      <c r="B385" s="343"/>
      <c r="C385" s="765" t="s">
        <v>580</v>
      </c>
      <c r="D385" s="765"/>
      <c r="E385" s="765"/>
      <c r="F385" s="765"/>
      <c r="G385" s="765"/>
      <c r="H385" s="765"/>
      <c r="I385" s="765"/>
      <c r="K385" s="352" t="s">
        <v>204</v>
      </c>
      <c r="L385" s="352">
        <v>6</v>
      </c>
      <c r="M385" s="422" t="s">
        <v>202</v>
      </c>
      <c r="O385" s="395"/>
    </row>
    <row r="386" spans="1:15">
      <c r="A386" s="343"/>
      <c r="B386" s="343"/>
      <c r="C386" s="765"/>
      <c r="D386" s="765"/>
      <c r="E386" s="765"/>
      <c r="F386" s="765"/>
      <c r="G386" s="765"/>
      <c r="H386" s="765"/>
      <c r="I386" s="765"/>
    </row>
    <row r="387" spans="1:15" ht="13.5" thickBot="1">
      <c r="K387" s="353" t="s">
        <v>257</v>
      </c>
      <c r="L387" s="353"/>
      <c r="M387" s="503">
        <v>2.3237000000000001</v>
      </c>
    </row>
    <row r="388" spans="1:15" ht="14.25" thickTop="1" thickBot="1">
      <c r="A388" s="766" t="s">
        <v>205</v>
      </c>
      <c r="B388" s="767"/>
      <c r="C388" s="767"/>
      <c r="D388" s="767"/>
      <c r="E388" s="767"/>
      <c r="F388" s="767"/>
      <c r="G388" s="767"/>
      <c r="H388" s="767"/>
      <c r="I388" s="768"/>
    </row>
    <row r="389" spans="1:15" ht="14.25" thickTop="1" thickBot="1">
      <c r="A389" s="769" t="s">
        <v>206</v>
      </c>
      <c r="B389" s="770"/>
      <c r="C389" s="770"/>
      <c r="D389" s="770"/>
      <c r="E389" s="770"/>
      <c r="F389" s="770"/>
      <c r="G389" s="770"/>
      <c r="H389" s="770"/>
      <c r="I389" s="771"/>
    </row>
    <row r="390" spans="1:15" ht="13.5" thickTop="1">
      <c r="A390" s="355" t="s">
        <v>207</v>
      </c>
      <c r="B390" s="356" t="s">
        <v>208</v>
      </c>
      <c r="C390" s="356" t="s">
        <v>209</v>
      </c>
      <c r="D390" s="356" t="s">
        <v>210</v>
      </c>
      <c r="E390" s="356" t="s">
        <v>211</v>
      </c>
      <c r="F390" s="760" t="s">
        <v>212</v>
      </c>
      <c r="G390" s="761"/>
      <c r="H390" s="356" t="s">
        <v>213</v>
      </c>
      <c r="I390" s="357"/>
      <c r="M390" s="345"/>
    </row>
    <row r="391" spans="1:15" ht="24">
      <c r="A391" s="372" t="s">
        <v>214</v>
      </c>
      <c r="B391" s="373" t="s">
        <v>215</v>
      </c>
      <c r="C391" s="373" t="s">
        <v>216</v>
      </c>
      <c r="D391" s="373" t="s">
        <v>217</v>
      </c>
      <c r="E391" s="373" t="s">
        <v>218</v>
      </c>
      <c r="F391" s="754" t="s">
        <v>219</v>
      </c>
      <c r="G391" s="755"/>
      <c r="H391" s="373" t="s">
        <v>220</v>
      </c>
      <c r="I391" s="374" t="s">
        <v>221</v>
      </c>
    </row>
    <row r="392" spans="1:15">
      <c r="A392" s="361" t="s">
        <v>277</v>
      </c>
      <c r="B392" s="362">
        <v>1</v>
      </c>
      <c r="C392" s="363">
        <v>5000000</v>
      </c>
      <c r="D392" s="364">
        <v>0.2</v>
      </c>
      <c r="E392" s="499">
        <v>2.2999999999999998</v>
      </c>
      <c r="F392" s="762">
        <v>2300000</v>
      </c>
      <c r="G392" s="763"/>
      <c r="H392" s="366">
        <v>6</v>
      </c>
      <c r="I392" s="367">
        <v>13800000</v>
      </c>
      <c r="K392" s="353"/>
      <c r="L392" s="353"/>
      <c r="M392" s="353"/>
      <c r="N392" s="353"/>
    </row>
    <row r="393" spans="1:15">
      <c r="A393" s="361" t="s">
        <v>293</v>
      </c>
      <c r="B393" s="362">
        <v>1</v>
      </c>
      <c r="C393" s="363">
        <v>3000000</v>
      </c>
      <c r="D393" s="364">
        <v>1</v>
      </c>
      <c r="E393" s="558">
        <v>2.2999999999999998</v>
      </c>
      <c r="F393" s="752">
        <v>6900000</v>
      </c>
      <c r="G393" s="753"/>
      <c r="H393" s="369">
        <v>6</v>
      </c>
      <c r="I393" s="367">
        <v>41400000</v>
      </c>
      <c r="K393" s="353"/>
      <c r="L393" s="353"/>
      <c r="M393" s="353"/>
      <c r="N393" s="353"/>
    </row>
    <row r="394" spans="1:15" ht="24">
      <c r="A394" s="361" t="s">
        <v>294</v>
      </c>
      <c r="B394" s="362">
        <v>1</v>
      </c>
      <c r="C394" s="363">
        <v>3800000</v>
      </c>
      <c r="D394" s="364">
        <v>0.2</v>
      </c>
      <c r="E394" s="558">
        <v>2.2999999999999998</v>
      </c>
      <c r="F394" s="752">
        <v>1748000</v>
      </c>
      <c r="G394" s="753"/>
      <c r="H394" s="369">
        <v>6</v>
      </c>
      <c r="I394" s="367">
        <v>10488000</v>
      </c>
    </row>
    <row r="395" spans="1:15">
      <c r="A395" s="361" t="s">
        <v>297</v>
      </c>
      <c r="B395" s="362">
        <v>1</v>
      </c>
      <c r="C395" s="363">
        <v>2000000</v>
      </c>
      <c r="D395" s="364">
        <v>0.2</v>
      </c>
      <c r="E395" s="558">
        <v>2.2999999999999998</v>
      </c>
      <c r="F395" s="758">
        <v>920000</v>
      </c>
      <c r="G395" s="759"/>
      <c r="H395" s="406">
        <v>6</v>
      </c>
      <c r="I395" s="367">
        <v>5520000</v>
      </c>
    </row>
    <row r="396" spans="1:15">
      <c r="A396" s="361"/>
      <c r="B396" s="362"/>
      <c r="C396" s="363"/>
      <c r="D396" s="364"/>
      <c r="E396" s="558">
        <v>2.2999999999999998</v>
      </c>
      <c r="F396" s="752">
        <v>0</v>
      </c>
      <c r="G396" s="753"/>
      <c r="H396" s="369">
        <v>6</v>
      </c>
      <c r="I396" s="367">
        <v>0</v>
      </c>
    </row>
    <row r="397" spans="1:15">
      <c r="A397" s="361"/>
      <c r="B397" s="362"/>
      <c r="C397" s="363"/>
      <c r="D397" s="364"/>
      <c r="E397" s="558">
        <v>2.2999999999999998</v>
      </c>
      <c r="F397" s="752">
        <v>0</v>
      </c>
      <c r="G397" s="753"/>
      <c r="H397" s="369">
        <v>6</v>
      </c>
      <c r="I397" s="367">
        <v>0</v>
      </c>
      <c r="O397" s="345"/>
    </row>
    <row r="398" spans="1:15">
      <c r="A398" s="361"/>
      <c r="B398" s="362"/>
      <c r="C398" s="363"/>
      <c r="D398" s="364"/>
      <c r="E398" s="558">
        <v>2.2999999999999998</v>
      </c>
      <c r="F398" s="752">
        <v>0</v>
      </c>
      <c r="G398" s="753"/>
      <c r="H398" s="369">
        <v>6</v>
      </c>
      <c r="I398" s="367">
        <v>0</v>
      </c>
    </row>
    <row r="399" spans="1:15">
      <c r="A399" s="361"/>
      <c r="B399" s="362"/>
      <c r="C399" s="363"/>
      <c r="D399" s="364"/>
      <c r="E399" s="558">
        <v>2.2999999999999998</v>
      </c>
      <c r="F399" s="752">
        <v>0</v>
      </c>
      <c r="G399" s="753"/>
      <c r="H399" s="369">
        <v>6</v>
      </c>
      <c r="I399" s="367">
        <v>0</v>
      </c>
      <c r="O399" s="395"/>
    </row>
    <row r="400" spans="1:15">
      <c r="A400" s="361"/>
      <c r="B400" s="362"/>
      <c r="C400" s="363"/>
      <c r="D400" s="364"/>
      <c r="E400" s="558">
        <v>2.2999999999999998</v>
      </c>
      <c r="F400" s="752">
        <v>0</v>
      </c>
      <c r="G400" s="753"/>
      <c r="H400" s="369">
        <v>6</v>
      </c>
      <c r="I400" s="367">
        <v>0</v>
      </c>
      <c r="M400" s="395"/>
    </row>
    <row r="401" spans="1:15">
      <c r="A401" s="361"/>
      <c r="B401" s="362"/>
      <c r="C401" s="363"/>
      <c r="D401" s="364"/>
      <c r="E401" s="368"/>
      <c r="F401" s="752">
        <v>0</v>
      </c>
      <c r="G401" s="753"/>
      <c r="H401" s="369"/>
      <c r="I401" s="367">
        <v>0</v>
      </c>
    </row>
    <row r="402" spans="1:15">
      <c r="A402" s="737" t="s">
        <v>222</v>
      </c>
      <c r="B402" s="738"/>
      <c r="C402" s="738"/>
      <c r="D402" s="738"/>
      <c r="E402" s="738"/>
      <c r="F402" s="738"/>
      <c r="G402" s="738"/>
      <c r="H402" s="739"/>
      <c r="I402" s="370">
        <v>71208000</v>
      </c>
      <c r="O402" s="398"/>
    </row>
    <row r="403" spans="1:15">
      <c r="A403" s="740" t="s">
        <v>223</v>
      </c>
      <c r="B403" s="741"/>
      <c r="C403" s="741"/>
      <c r="D403" s="741"/>
      <c r="E403" s="741"/>
      <c r="F403" s="741"/>
      <c r="G403" s="741"/>
      <c r="H403" s="741"/>
      <c r="I403" s="742"/>
      <c r="O403" s="398"/>
    </row>
    <row r="404" spans="1:15" ht="24">
      <c r="A404" s="372" t="s">
        <v>224</v>
      </c>
      <c r="B404" s="373" t="s">
        <v>215</v>
      </c>
      <c r="C404" s="373" t="s">
        <v>216</v>
      </c>
      <c r="D404" s="373" t="s">
        <v>217</v>
      </c>
      <c r="E404" s="373" t="s">
        <v>225</v>
      </c>
      <c r="F404" s="754" t="s">
        <v>219</v>
      </c>
      <c r="G404" s="755"/>
      <c r="H404" s="373" t="s">
        <v>220</v>
      </c>
      <c r="I404" s="374" t="s">
        <v>221</v>
      </c>
      <c r="K404"/>
      <c r="L404"/>
      <c r="M404" s="398"/>
    </row>
    <row r="405" spans="1:15">
      <c r="A405" s="361" t="s">
        <v>295</v>
      </c>
      <c r="B405" s="362">
        <v>1</v>
      </c>
      <c r="C405" s="363">
        <v>1800000</v>
      </c>
      <c r="D405" s="364">
        <v>1</v>
      </c>
      <c r="E405" s="559">
        <v>2.2999999999999998</v>
      </c>
      <c r="F405" s="756">
        <v>4140000</v>
      </c>
      <c r="G405" s="757"/>
      <c r="H405" s="379">
        <v>6</v>
      </c>
      <c r="I405" s="380">
        <v>24840000</v>
      </c>
      <c r="M405" s="398"/>
      <c r="O405" s="398"/>
    </row>
    <row r="406" spans="1:15">
      <c r="A406" s="361" t="s">
        <v>296</v>
      </c>
      <c r="B406" s="362">
        <v>1</v>
      </c>
      <c r="C406" s="363">
        <v>1800000</v>
      </c>
      <c r="D406" s="364">
        <v>1</v>
      </c>
      <c r="E406" s="558">
        <v>2.2999999999999998</v>
      </c>
      <c r="F406" s="758">
        <v>4140000</v>
      </c>
      <c r="G406" s="759"/>
      <c r="H406" s="369">
        <v>6</v>
      </c>
      <c r="I406" s="367">
        <v>24840000</v>
      </c>
    </row>
    <row r="407" spans="1:15" hidden="1">
      <c r="A407" s="361"/>
      <c r="B407" s="362"/>
      <c r="C407" s="363">
        <v>1500000</v>
      </c>
      <c r="D407" s="364"/>
      <c r="E407" s="558"/>
      <c r="F407" s="758">
        <v>0</v>
      </c>
      <c r="G407" s="759"/>
      <c r="H407" s="369"/>
      <c r="I407" s="367">
        <v>0</v>
      </c>
    </row>
    <row r="408" spans="1:15">
      <c r="A408" s="401" t="s">
        <v>298</v>
      </c>
      <c r="B408" s="402">
        <v>1</v>
      </c>
      <c r="C408" s="403">
        <v>1500000</v>
      </c>
      <c r="D408" s="404">
        <v>0.2</v>
      </c>
      <c r="E408" s="558">
        <v>2.2999999999999998</v>
      </c>
      <c r="F408" s="735">
        <v>690000</v>
      </c>
      <c r="G408" s="736"/>
      <c r="H408" s="406">
        <v>6</v>
      </c>
      <c r="I408" s="407">
        <v>4140000</v>
      </c>
    </row>
    <row r="409" spans="1:15">
      <c r="A409" s="737" t="s">
        <v>226</v>
      </c>
      <c r="B409" s="738"/>
      <c r="C409" s="738"/>
      <c r="D409" s="738"/>
      <c r="E409" s="738"/>
      <c r="F409" s="738"/>
      <c r="G409" s="738"/>
      <c r="H409" s="739"/>
      <c r="I409" s="399">
        <v>53820000</v>
      </c>
    </row>
    <row r="410" spans="1:15">
      <c r="A410" s="740" t="s">
        <v>227</v>
      </c>
      <c r="B410" s="741"/>
      <c r="C410" s="741"/>
      <c r="D410" s="741"/>
      <c r="E410" s="741"/>
      <c r="F410" s="741"/>
      <c r="G410" s="741"/>
      <c r="H410" s="741"/>
      <c r="I410" s="742"/>
    </row>
    <row r="411" spans="1:15">
      <c r="A411" s="743" t="s">
        <v>228</v>
      </c>
      <c r="B411" s="744"/>
      <c r="C411" s="745"/>
      <c r="D411" s="746" t="s">
        <v>229</v>
      </c>
      <c r="E411" s="745"/>
      <c r="F411" s="746" t="s">
        <v>215</v>
      </c>
      <c r="G411" s="745"/>
      <c r="H411" s="382" t="s">
        <v>230</v>
      </c>
      <c r="I411" s="383" t="s">
        <v>231</v>
      </c>
    </row>
    <row r="412" spans="1:15">
      <c r="A412" s="747" t="s">
        <v>531</v>
      </c>
      <c r="B412" s="748"/>
      <c r="C412" s="749"/>
      <c r="D412" s="750" t="s">
        <v>229</v>
      </c>
      <c r="E412" s="751"/>
      <c r="F412" s="750">
        <v>6</v>
      </c>
      <c r="G412" s="751"/>
      <c r="H412" s="384">
        <v>600000</v>
      </c>
      <c r="I412" s="387">
        <v>3600000</v>
      </c>
    </row>
    <row r="413" spans="1:15">
      <c r="A413" s="717" t="s">
        <v>532</v>
      </c>
      <c r="B413" s="718"/>
      <c r="C413" s="719"/>
      <c r="D413" s="720" t="s">
        <v>328</v>
      </c>
      <c r="E413" s="721"/>
      <c r="F413" s="780">
        <v>1</v>
      </c>
      <c r="G413" s="781"/>
      <c r="H413" s="386">
        <v>1000000</v>
      </c>
      <c r="I413" s="387">
        <v>1000000</v>
      </c>
    </row>
    <row r="414" spans="1:15">
      <c r="A414" s="717" t="s">
        <v>533</v>
      </c>
      <c r="B414" s="718"/>
      <c r="C414" s="719"/>
      <c r="D414" s="720" t="s">
        <v>328</v>
      </c>
      <c r="E414" s="721"/>
      <c r="F414" s="780">
        <v>1</v>
      </c>
      <c r="G414" s="781"/>
      <c r="H414" s="386">
        <v>600000</v>
      </c>
      <c r="I414" s="387">
        <v>600000</v>
      </c>
    </row>
    <row r="415" spans="1:15">
      <c r="A415" s="717" t="s">
        <v>534</v>
      </c>
      <c r="B415" s="718"/>
      <c r="C415" s="719"/>
      <c r="D415" s="720" t="s">
        <v>329</v>
      </c>
      <c r="E415" s="721"/>
      <c r="F415" s="720">
        <v>1</v>
      </c>
      <c r="G415" s="721"/>
      <c r="H415" s="386">
        <v>1952000</v>
      </c>
      <c r="I415" s="387">
        <v>1952000</v>
      </c>
    </row>
    <row r="416" spans="1:15">
      <c r="A416" s="717" t="s">
        <v>535</v>
      </c>
      <c r="B416" s="718"/>
      <c r="C416" s="719"/>
      <c r="D416" s="720" t="s">
        <v>329</v>
      </c>
      <c r="E416" s="721"/>
      <c r="F416" s="720">
        <v>1</v>
      </c>
      <c r="G416" s="721"/>
      <c r="H416" s="386">
        <v>2332800</v>
      </c>
      <c r="I416" s="387">
        <v>2332800</v>
      </c>
    </row>
    <row r="417" spans="1:15">
      <c r="A417" s="717"/>
      <c r="B417" s="718"/>
      <c r="C417" s="719"/>
      <c r="D417" s="720"/>
      <c r="E417" s="721"/>
      <c r="F417" s="720"/>
      <c r="G417" s="721"/>
      <c r="H417" s="386"/>
      <c r="I417" s="387">
        <v>0</v>
      </c>
    </row>
    <row r="418" spans="1:15">
      <c r="A418" s="717"/>
      <c r="B418" s="718"/>
      <c r="C418" s="719"/>
      <c r="D418" s="720"/>
      <c r="E418" s="721"/>
      <c r="F418" s="720"/>
      <c r="G418" s="721"/>
      <c r="H418" s="386"/>
      <c r="I418" s="387">
        <v>0</v>
      </c>
    </row>
    <row r="419" spans="1:15">
      <c r="A419" s="717"/>
      <c r="B419" s="718"/>
      <c r="C419" s="719"/>
      <c r="D419" s="720"/>
      <c r="E419" s="721"/>
      <c r="F419" s="720"/>
      <c r="G419" s="721"/>
      <c r="H419" s="386"/>
      <c r="I419" s="387">
        <v>0</v>
      </c>
    </row>
    <row r="420" spans="1:15">
      <c r="A420" s="717"/>
      <c r="B420" s="718"/>
      <c r="C420" s="719"/>
      <c r="D420" s="720"/>
      <c r="E420" s="721"/>
      <c r="F420" s="720"/>
      <c r="G420" s="721"/>
      <c r="H420" s="386"/>
      <c r="I420" s="387">
        <v>0</v>
      </c>
    </row>
    <row r="421" spans="1:15">
      <c r="A421" s="717"/>
      <c r="B421" s="718"/>
      <c r="C421" s="719"/>
      <c r="D421" s="720"/>
      <c r="E421" s="721"/>
      <c r="F421" s="722"/>
      <c r="G421" s="723"/>
      <c r="H421" s="386"/>
      <c r="I421" s="387">
        <v>0</v>
      </c>
    </row>
    <row r="422" spans="1:15">
      <c r="A422" s="717"/>
      <c r="B422" s="718"/>
      <c r="C422" s="719"/>
      <c r="D422" s="720"/>
      <c r="E422" s="721"/>
      <c r="F422" s="722"/>
      <c r="G422" s="723"/>
      <c r="H422" s="386"/>
      <c r="I422" s="387">
        <v>0</v>
      </c>
    </row>
    <row r="423" spans="1:15">
      <c r="A423" s="717"/>
      <c r="B423" s="718"/>
      <c r="C423" s="719"/>
      <c r="D423" s="720"/>
      <c r="E423" s="721"/>
      <c r="F423" s="724"/>
      <c r="G423" s="725"/>
      <c r="H423" s="386"/>
      <c r="I423" s="387">
        <v>0</v>
      </c>
    </row>
    <row r="424" spans="1:15" ht="13.5" thickBot="1">
      <c r="A424" s="726" t="s">
        <v>232</v>
      </c>
      <c r="B424" s="727"/>
      <c r="C424" s="727"/>
      <c r="D424" s="727"/>
      <c r="E424" s="727"/>
      <c r="F424" s="727"/>
      <c r="G424" s="727"/>
      <c r="H424" s="728"/>
      <c r="I424" s="388">
        <v>9484800</v>
      </c>
    </row>
    <row r="425" spans="1:15" ht="13.5" thickTop="1">
      <c r="A425" s="729" t="s">
        <v>233</v>
      </c>
      <c r="B425" s="730"/>
      <c r="C425" s="730"/>
      <c r="D425" s="730"/>
      <c r="E425" s="730"/>
      <c r="F425" s="730"/>
      <c r="G425" s="730"/>
      <c r="H425" s="730"/>
      <c r="I425" s="731"/>
    </row>
    <row r="426" spans="1:15">
      <c r="A426" s="732" t="s">
        <v>234</v>
      </c>
      <c r="B426" s="733"/>
      <c r="C426" s="733"/>
      <c r="D426" s="733"/>
      <c r="E426" s="733"/>
      <c r="F426" s="733"/>
      <c r="G426" s="733"/>
      <c r="H426" s="734"/>
      <c r="I426" s="389">
        <v>134512800</v>
      </c>
    </row>
    <row r="427" spans="1:15" ht="13.5" thickBot="1">
      <c r="A427" s="711" t="s">
        <v>235</v>
      </c>
      <c r="B427" s="712"/>
      <c r="C427" s="712"/>
      <c r="D427" s="712"/>
      <c r="E427" s="712"/>
      <c r="F427" s="712"/>
      <c r="G427" s="712"/>
      <c r="H427" s="713"/>
      <c r="I427" s="390">
        <v>25557432</v>
      </c>
    </row>
    <row r="428" spans="1:15" ht="13.5" thickBot="1">
      <c r="A428" s="714" t="s">
        <v>238</v>
      </c>
      <c r="B428" s="715"/>
      <c r="C428" s="715"/>
      <c r="D428" s="715"/>
      <c r="E428" s="715"/>
      <c r="F428" s="715"/>
      <c r="G428" s="715"/>
      <c r="H428" s="716"/>
      <c r="I428" s="391">
        <v>160070232</v>
      </c>
      <c r="J428" s="392" t="s">
        <v>236</v>
      </c>
      <c r="K428" s="393"/>
      <c r="L428" s="393"/>
      <c r="M428" s="494">
        <v>160070232</v>
      </c>
      <c r="O428" s="549"/>
    </row>
    <row r="429" spans="1:15" ht="13.5" thickTop="1"/>
    <row r="431" spans="1:15" ht="22.5">
      <c r="A431" s="343" t="s">
        <v>71</v>
      </c>
      <c r="B431" s="344">
        <v>10</v>
      </c>
      <c r="C431" s="764" t="s">
        <v>459</v>
      </c>
      <c r="D431" s="764"/>
      <c r="E431" s="764"/>
      <c r="F431" s="764"/>
      <c r="G431" s="764"/>
      <c r="H431" s="764"/>
      <c r="I431" s="764"/>
      <c r="K431" s="423" t="s">
        <v>203</v>
      </c>
      <c r="L431" s="424">
        <v>1.95</v>
      </c>
      <c r="M431" s="421" t="s">
        <v>256</v>
      </c>
    </row>
    <row r="432" spans="1:15">
      <c r="A432" s="343"/>
      <c r="B432" s="343"/>
      <c r="C432" s="765" t="s">
        <v>581</v>
      </c>
      <c r="D432" s="765"/>
      <c r="E432" s="765"/>
      <c r="F432" s="765"/>
      <c r="G432" s="765"/>
      <c r="H432" s="765"/>
      <c r="I432" s="765"/>
      <c r="K432" s="352" t="s">
        <v>204</v>
      </c>
      <c r="L432" s="352">
        <v>6</v>
      </c>
      <c r="M432" s="422" t="s">
        <v>202</v>
      </c>
      <c r="O432" s="395"/>
    </row>
    <row r="433" spans="1:15">
      <c r="A433" s="343"/>
      <c r="B433" s="343"/>
      <c r="C433" s="765"/>
      <c r="D433" s="765"/>
      <c r="E433" s="765"/>
      <c r="F433" s="765"/>
      <c r="G433" s="765"/>
      <c r="H433" s="765"/>
      <c r="I433" s="765"/>
    </row>
    <row r="434" spans="1:15" ht="13.5" thickBot="1">
      <c r="K434" s="353" t="s">
        <v>257</v>
      </c>
      <c r="L434" s="353"/>
      <c r="M434" s="426">
        <v>2.14</v>
      </c>
    </row>
    <row r="435" spans="1:15" ht="14.25" thickTop="1" thickBot="1">
      <c r="A435" s="766" t="s">
        <v>205</v>
      </c>
      <c r="B435" s="767"/>
      <c r="C435" s="767"/>
      <c r="D435" s="767"/>
      <c r="E435" s="767"/>
      <c r="F435" s="767"/>
      <c r="G435" s="767"/>
      <c r="H435" s="767"/>
      <c r="I435" s="768"/>
    </row>
    <row r="436" spans="1:15" ht="14.25" thickTop="1" thickBot="1">
      <c r="A436" s="769" t="s">
        <v>206</v>
      </c>
      <c r="B436" s="770"/>
      <c r="C436" s="770"/>
      <c r="D436" s="770"/>
      <c r="E436" s="770"/>
      <c r="F436" s="770"/>
      <c r="G436" s="770"/>
      <c r="H436" s="770"/>
      <c r="I436" s="771"/>
    </row>
    <row r="437" spans="1:15" ht="13.5" thickTop="1">
      <c r="A437" s="355" t="s">
        <v>207</v>
      </c>
      <c r="B437" s="356" t="s">
        <v>208</v>
      </c>
      <c r="C437" s="356" t="s">
        <v>209</v>
      </c>
      <c r="D437" s="356" t="s">
        <v>210</v>
      </c>
      <c r="E437" s="356" t="s">
        <v>211</v>
      </c>
      <c r="F437" s="760" t="s">
        <v>212</v>
      </c>
      <c r="G437" s="761"/>
      <c r="H437" s="356" t="s">
        <v>213</v>
      </c>
      <c r="I437" s="357"/>
      <c r="M437" s="345"/>
    </row>
    <row r="438" spans="1:15" ht="24">
      <c r="A438" s="372" t="s">
        <v>214</v>
      </c>
      <c r="B438" s="373" t="s">
        <v>215</v>
      </c>
      <c r="C438" s="373" t="s">
        <v>216</v>
      </c>
      <c r="D438" s="373" t="s">
        <v>217</v>
      </c>
      <c r="E438" s="373" t="s">
        <v>218</v>
      </c>
      <c r="F438" s="754" t="s">
        <v>219</v>
      </c>
      <c r="G438" s="755"/>
      <c r="H438" s="373" t="s">
        <v>220</v>
      </c>
      <c r="I438" s="374" t="s">
        <v>221</v>
      </c>
    </row>
    <row r="439" spans="1:15">
      <c r="A439" s="361" t="s">
        <v>277</v>
      </c>
      <c r="B439" s="362">
        <v>1</v>
      </c>
      <c r="C439" s="363">
        <v>4000000</v>
      </c>
      <c r="D439" s="364">
        <v>0.2</v>
      </c>
      <c r="E439" s="499">
        <v>2.14</v>
      </c>
      <c r="F439" s="762">
        <v>1712000</v>
      </c>
      <c r="G439" s="763"/>
      <c r="H439" s="366">
        <v>6</v>
      </c>
      <c r="I439" s="367">
        <v>10272000</v>
      </c>
      <c r="K439" s="353"/>
      <c r="L439" s="353"/>
      <c r="M439" s="353"/>
      <c r="N439" s="353"/>
    </row>
    <row r="440" spans="1:15">
      <c r="A440" s="361" t="s">
        <v>293</v>
      </c>
      <c r="B440" s="362">
        <v>1</v>
      </c>
      <c r="C440" s="363">
        <v>2800000</v>
      </c>
      <c r="D440" s="364">
        <v>1</v>
      </c>
      <c r="E440" s="397">
        <v>2.14</v>
      </c>
      <c r="F440" s="752">
        <v>5992000</v>
      </c>
      <c r="G440" s="753"/>
      <c r="H440" s="369">
        <v>6</v>
      </c>
      <c r="I440" s="367">
        <v>35952000</v>
      </c>
      <c r="K440" s="353"/>
      <c r="L440" s="353"/>
      <c r="M440" s="353"/>
      <c r="N440" s="353"/>
    </row>
    <row r="441" spans="1:15" ht="24">
      <c r="A441" s="361" t="s">
        <v>294</v>
      </c>
      <c r="B441" s="362">
        <v>1</v>
      </c>
      <c r="C441" s="363">
        <v>3500000</v>
      </c>
      <c r="D441" s="364">
        <v>0.2</v>
      </c>
      <c r="E441" s="397">
        <v>2.14</v>
      </c>
      <c r="F441" s="752">
        <v>1498000</v>
      </c>
      <c r="G441" s="753"/>
      <c r="H441" s="369">
        <v>6</v>
      </c>
      <c r="I441" s="367">
        <v>8988000</v>
      </c>
    </row>
    <row r="442" spans="1:15">
      <c r="A442" s="361"/>
      <c r="B442" s="362"/>
      <c r="C442" s="363"/>
      <c r="D442" s="364"/>
      <c r="E442" s="397">
        <v>2.14</v>
      </c>
      <c r="F442" s="758">
        <v>0</v>
      </c>
      <c r="G442" s="759"/>
      <c r="H442" s="406">
        <v>6</v>
      </c>
      <c r="I442" s="367">
        <v>0</v>
      </c>
    </row>
    <row r="443" spans="1:15">
      <c r="A443" s="361"/>
      <c r="B443" s="362"/>
      <c r="C443" s="363"/>
      <c r="D443" s="364"/>
      <c r="E443" s="397">
        <v>2.14</v>
      </c>
      <c r="F443" s="752">
        <v>0</v>
      </c>
      <c r="G443" s="753"/>
      <c r="H443" s="369">
        <v>6</v>
      </c>
      <c r="I443" s="367">
        <v>0</v>
      </c>
    </row>
    <row r="444" spans="1:15">
      <c r="A444" s="361"/>
      <c r="B444" s="362"/>
      <c r="C444" s="363"/>
      <c r="D444" s="364"/>
      <c r="E444" s="397">
        <v>2.14</v>
      </c>
      <c r="F444" s="752">
        <v>0</v>
      </c>
      <c r="G444" s="753"/>
      <c r="H444" s="369">
        <v>6</v>
      </c>
      <c r="I444" s="367">
        <v>0</v>
      </c>
      <c r="O444" s="345"/>
    </row>
    <row r="445" spans="1:15">
      <c r="A445" s="361"/>
      <c r="B445" s="362"/>
      <c r="C445" s="363"/>
      <c r="D445" s="364"/>
      <c r="E445" s="397">
        <v>2.14</v>
      </c>
      <c r="F445" s="752">
        <v>0</v>
      </c>
      <c r="G445" s="753"/>
      <c r="H445" s="369">
        <v>6</v>
      </c>
      <c r="I445" s="367">
        <v>0</v>
      </c>
    </row>
    <row r="446" spans="1:15">
      <c r="A446" s="361"/>
      <c r="B446" s="362"/>
      <c r="C446" s="363"/>
      <c r="D446" s="364"/>
      <c r="E446" s="397">
        <v>2.14</v>
      </c>
      <c r="F446" s="752">
        <v>0</v>
      </c>
      <c r="G446" s="753"/>
      <c r="H446" s="369">
        <v>6</v>
      </c>
      <c r="I446" s="367">
        <v>0</v>
      </c>
      <c r="O446" s="395"/>
    </row>
    <row r="447" spans="1:15">
      <c r="A447" s="361"/>
      <c r="B447" s="362"/>
      <c r="C447" s="363"/>
      <c r="D447" s="364"/>
      <c r="E447" s="397">
        <v>2.14</v>
      </c>
      <c r="F447" s="752">
        <v>0</v>
      </c>
      <c r="G447" s="753"/>
      <c r="H447" s="369">
        <v>6</v>
      </c>
      <c r="I447" s="367">
        <v>0</v>
      </c>
      <c r="M447" s="395"/>
    </row>
    <row r="448" spans="1:15">
      <c r="A448" s="361"/>
      <c r="B448" s="362"/>
      <c r="C448" s="363"/>
      <c r="D448" s="364"/>
      <c r="E448" s="368"/>
      <c r="F448" s="752">
        <v>0</v>
      </c>
      <c r="G448" s="753"/>
      <c r="H448" s="369"/>
      <c r="I448" s="367">
        <v>0</v>
      </c>
    </row>
    <row r="449" spans="1:15">
      <c r="A449" s="737" t="s">
        <v>222</v>
      </c>
      <c r="B449" s="738"/>
      <c r="C449" s="738"/>
      <c r="D449" s="738"/>
      <c r="E449" s="738"/>
      <c r="F449" s="738"/>
      <c r="G449" s="738"/>
      <c r="H449" s="739"/>
      <c r="I449" s="370">
        <v>55212000</v>
      </c>
      <c r="O449" s="398"/>
    </row>
    <row r="450" spans="1:15">
      <c r="A450" s="740" t="s">
        <v>223</v>
      </c>
      <c r="B450" s="741"/>
      <c r="C450" s="741"/>
      <c r="D450" s="741"/>
      <c r="E450" s="741"/>
      <c r="F450" s="741"/>
      <c r="G450" s="741"/>
      <c r="H450" s="741"/>
      <c r="I450" s="742"/>
      <c r="O450" s="398"/>
    </row>
    <row r="451" spans="1:15" ht="24">
      <c r="A451" s="372" t="s">
        <v>224</v>
      </c>
      <c r="B451" s="373" t="s">
        <v>215</v>
      </c>
      <c r="C451" s="373" t="s">
        <v>216</v>
      </c>
      <c r="D451" s="373" t="s">
        <v>217</v>
      </c>
      <c r="E451" s="373" t="s">
        <v>225</v>
      </c>
      <c r="F451" s="754" t="s">
        <v>219</v>
      </c>
      <c r="G451" s="755"/>
      <c r="H451" s="373" t="s">
        <v>220</v>
      </c>
      <c r="I451" s="374" t="s">
        <v>221</v>
      </c>
      <c r="K451"/>
      <c r="L451"/>
      <c r="M451" s="398"/>
    </row>
    <row r="452" spans="1:15">
      <c r="A452" s="361" t="s">
        <v>295</v>
      </c>
      <c r="B452" s="362">
        <v>1</v>
      </c>
      <c r="C452" s="363">
        <v>2200000</v>
      </c>
      <c r="D452" s="364">
        <v>1</v>
      </c>
      <c r="E452" s="412">
        <v>2.14</v>
      </c>
      <c r="F452" s="756">
        <v>4708000</v>
      </c>
      <c r="G452" s="757"/>
      <c r="H452" s="379">
        <v>6</v>
      </c>
      <c r="I452" s="380">
        <v>28248000</v>
      </c>
      <c r="M452" s="398"/>
      <c r="O452" s="398"/>
    </row>
    <row r="453" spans="1:15">
      <c r="A453" s="361" t="s">
        <v>296</v>
      </c>
      <c r="B453" s="362">
        <v>1</v>
      </c>
      <c r="C453" s="363">
        <v>1400000</v>
      </c>
      <c r="D453" s="364">
        <v>1</v>
      </c>
      <c r="E453" s="397">
        <v>2.14</v>
      </c>
      <c r="F453" s="758">
        <v>2996000</v>
      </c>
      <c r="G453" s="759"/>
      <c r="H453" s="369">
        <v>6</v>
      </c>
      <c r="I453" s="367">
        <v>17976000</v>
      </c>
    </row>
    <row r="454" spans="1:15">
      <c r="A454" s="361" t="s">
        <v>297</v>
      </c>
      <c r="B454" s="362">
        <v>1</v>
      </c>
      <c r="C454" s="363">
        <v>1800000</v>
      </c>
      <c r="D454" s="364">
        <v>0.2</v>
      </c>
      <c r="E454" s="397">
        <v>2.14</v>
      </c>
      <c r="F454" s="758">
        <v>770400</v>
      </c>
      <c r="G454" s="759"/>
      <c r="H454" s="369">
        <v>6</v>
      </c>
      <c r="I454" s="367">
        <v>4622400</v>
      </c>
    </row>
    <row r="455" spans="1:15">
      <c r="A455" s="401" t="s">
        <v>298</v>
      </c>
      <c r="B455" s="402">
        <v>1</v>
      </c>
      <c r="C455" s="403">
        <v>950000</v>
      </c>
      <c r="D455" s="404">
        <v>0.2</v>
      </c>
      <c r="E455" s="397">
        <v>2.14</v>
      </c>
      <c r="F455" s="735">
        <v>406600</v>
      </c>
      <c r="G455" s="736"/>
      <c r="H455" s="406">
        <v>6</v>
      </c>
      <c r="I455" s="407">
        <v>2439600</v>
      </c>
    </row>
    <row r="456" spans="1:15">
      <c r="A456" s="737" t="s">
        <v>226</v>
      </c>
      <c r="B456" s="738"/>
      <c r="C456" s="738"/>
      <c r="D456" s="738"/>
      <c r="E456" s="738"/>
      <c r="F456" s="738"/>
      <c r="G456" s="738"/>
      <c r="H456" s="739"/>
      <c r="I456" s="399">
        <v>53286000</v>
      </c>
    </row>
    <row r="457" spans="1:15">
      <c r="A457" s="740" t="s">
        <v>227</v>
      </c>
      <c r="B457" s="741"/>
      <c r="C457" s="741"/>
      <c r="D457" s="741"/>
      <c r="E457" s="741"/>
      <c r="F457" s="741"/>
      <c r="G457" s="741"/>
      <c r="H457" s="741"/>
      <c r="I457" s="742"/>
    </row>
    <row r="458" spans="1:15">
      <c r="A458" s="743" t="s">
        <v>228</v>
      </c>
      <c r="B458" s="744"/>
      <c r="C458" s="745"/>
      <c r="D458" s="746" t="s">
        <v>229</v>
      </c>
      <c r="E458" s="745"/>
      <c r="F458" s="746" t="s">
        <v>215</v>
      </c>
      <c r="G458" s="745"/>
      <c r="H458" s="382" t="s">
        <v>230</v>
      </c>
      <c r="I458" s="383" t="s">
        <v>231</v>
      </c>
    </row>
    <row r="459" spans="1:15">
      <c r="A459" s="747" t="s">
        <v>474</v>
      </c>
      <c r="B459" s="748"/>
      <c r="C459" s="749"/>
      <c r="D459" s="750" t="s">
        <v>328</v>
      </c>
      <c r="E459" s="751"/>
      <c r="F459" s="750">
        <v>6</v>
      </c>
      <c r="G459" s="751"/>
      <c r="H459" s="384">
        <v>1200000</v>
      </c>
      <c r="I459" s="385">
        <v>7200000</v>
      </c>
    </row>
    <row r="460" spans="1:15">
      <c r="A460" s="717" t="s">
        <v>475</v>
      </c>
      <c r="B460" s="718"/>
      <c r="C460" s="719"/>
      <c r="D460" s="720" t="s">
        <v>328</v>
      </c>
      <c r="E460" s="721"/>
      <c r="F460" s="720">
        <v>6</v>
      </c>
      <c r="G460" s="721"/>
      <c r="H460" s="386">
        <v>1700000</v>
      </c>
      <c r="I460" s="387">
        <v>10200000</v>
      </c>
    </row>
    <row r="461" spans="1:15">
      <c r="A461" s="717" t="s">
        <v>476</v>
      </c>
      <c r="B461" s="718"/>
      <c r="C461" s="719"/>
      <c r="D461" s="720" t="s">
        <v>328</v>
      </c>
      <c r="E461" s="721"/>
      <c r="F461" s="720">
        <v>6</v>
      </c>
      <c r="G461" s="721"/>
      <c r="H461" s="386">
        <v>1400000</v>
      </c>
      <c r="I461" s="387">
        <v>8400000</v>
      </c>
    </row>
    <row r="462" spans="1:15">
      <c r="A462" s="717"/>
      <c r="B462" s="718"/>
      <c r="C462" s="719"/>
      <c r="D462" s="720"/>
      <c r="E462" s="721"/>
      <c r="F462" s="720"/>
      <c r="G462" s="721"/>
      <c r="H462" s="386"/>
      <c r="I462" s="387">
        <v>0</v>
      </c>
    </row>
    <row r="463" spans="1:15">
      <c r="A463" s="717"/>
      <c r="B463" s="718"/>
      <c r="C463" s="719"/>
      <c r="D463" s="720"/>
      <c r="E463" s="721"/>
      <c r="F463" s="720"/>
      <c r="G463" s="721"/>
      <c r="H463" s="386"/>
      <c r="I463" s="387">
        <v>0</v>
      </c>
    </row>
    <row r="464" spans="1:15">
      <c r="A464" s="717"/>
      <c r="B464" s="718"/>
      <c r="C464" s="719"/>
      <c r="D464" s="720"/>
      <c r="E464" s="721"/>
      <c r="F464" s="720"/>
      <c r="G464" s="721"/>
      <c r="H464" s="386"/>
      <c r="I464" s="387">
        <v>0</v>
      </c>
    </row>
    <row r="465" spans="1:15">
      <c r="A465" s="717"/>
      <c r="B465" s="718"/>
      <c r="C465" s="719"/>
      <c r="D465" s="720"/>
      <c r="E465" s="721"/>
      <c r="F465" s="720"/>
      <c r="G465" s="721"/>
      <c r="H465" s="386"/>
      <c r="I465" s="387">
        <v>0</v>
      </c>
    </row>
    <row r="466" spans="1:15">
      <c r="A466" s="717"/>
      <c r="B466" s="718"/>
      <c r="C466" s="719"/>
      <c r="D466" s="720"/>
      <c r="E466" s="721"/>
      <c r="F466" s="720"/>
      <c r="G466" s="721"/>
      <c r="H466" s="386"/>
      <c r="I466" s="387">
        <v>0</v>
      </c>
    </row>
    <row r="467" spans="1:15">
      <c r="A467" s="717"/>
      <c r="B467" s="718"/>
      <c r="C467" s="719"/>
      <c r="D467" s="720"/>
      <c r="E467" s="721"/>
      <c r="F467" s="720"/>
      <c r="G467" s="721"/>
      <c r="H467" s="386"/>
      <c r="I467" s="387">
        <v>0</v>
      </c>
    </row>
    <row r="468" spans="1:15">
      <c r="A468" s="717"/>
      <c r="B468" s="718"/>
      <c r="C468" s="719"/>
      <c r="D468" s="720"/>
      <c r="E468" s="721"/>
      <c r="F468" s="722"/>
      <c r="G468" s="723"/>
      <c r="H468" s="386"/>
      <c r="I468" s="387">
        <v>0</v>
      </c>
    </row>
    <row r="469" spans="1:15">
      <c r="A469" s="717"/>
      <c r="B469" s="718"/>
      <c r="C469" s="719"/>
      <c r="D469" s="720"/>
      <c r="E469" s="721"/>
      <c r="F469" s="722"/>
      <c r="G469" s="723"/>
      <c r="H469" s="386"/>
      <c r="I469" s="387">
        <v>0</v>
      </c>
    </row>
    <row r="470" spans="1:15">
      <c r="A470" s="717"/>
      <c r="B470" s="718"/>
      <c r="C470" s="719"/>
      <c r="D470" s="720"/>
      <c r="E470" s="721"/>
      <c r="F470" s="724"/>
      <c r="G470" s="725"/>
      <c r="H470" s="386"/>
      <c r="I470" s="387">
        <v>0</v>
      </c>
    </row>
    <row r="471" spans="1:15" ht="13.5" thickBot="1">
      <c r="A471" s="726" t="s">
        <v>232</v>
      </c>
      <c r="B471" s="727"/>
      <c r="C471" s="727"/>
      <c r="D471" s="727"/>
      <c r="E471" s="727"/>
      <c r="F471" s="727"/>
      <c r="G471" s="727"/>
      <c r="H471" s="728"/>
      <c r="I471" s="388">
        <v>25800000</v>
      </c>
    </row>
    <row r="472" spans="1:15" ht="13.5" thickTop="1">
      <c r="A472" s="729" t="s">
        <v>233</v>
      </c>
      <c r="B472" s="730"/>
      <c r="C472" s="730"/>
      <c r="D472" s="730"/>
      <c r="E472" s="730"/>
      <c r="F472" s="730"/>
      <c r="G472" s="730"/>
      <c r="H472" s="730"/>
      <c r="I472" s="731"/>
    </row>
    <row r="473" spans="1:15">
      <c r="A473" s="732" t="s">
        <v>234</v>
      </c>
      <c r="B473" s="733"/>
      <c r="C473" s="733"/>
      <c r="D473" s="733"/>
      <c r="E473" s="733"/>
      <c r="F473" s="733"/>
      <c r="G473" s="733"/>
      <c r="H473" s="734"/>
      <c r="I473" s="389">
        <v>134298000</v>
      </c>
    </row>
    <row r="474" spans="1:15" ht="13.5" thickBot="1">
      <c r="A474" s="711" t="s">
        <v>235</v>
      </c>
      <c r="B474" s="712"/>
      <c r="C474" s="712"/>
      <c r="D474" s="712"/>
      <c r="E474" s="712"/>
      <c r="F474" s="712"/>
      <c r="G474" s="712"/>
      <c r="H474" s="713"/>
      <c r="I474" s="390">
        <v>25516620</v>
      </c>
    </row>
    <row r="475" spans="1:15" ht="13.5" thickBot="1">
      <c r="A475" s="714" t="s">
        <v>238</v>
      </c>
      <c r="B475" s="715"/>
      <c r="C475" s="715"/>
      <c r="D475" s="715"/>
      <c r="E475" s="715"/>
      <c r="F475" s="715"/>
      <c r="G475" s="715"/>
      <c r="H475" s="716"/>
      <c r="I475" s="391">
        <v>159814620</v>
      </c>
      <c r="J475" s="392" t="s">
        <v>236</v>
      </c>
      <c r="K475" s="393"/>
      <c r="L475" s="393"/>
      <c r="M475" s="494">
        <v>159814620</v>
      </c>
      <c r="O475" s="549"/>
    </row>
    <row r="476" spans="1:15" ht="13.5" thickTop="1"/>
  </sheetData>
  <sheetProtection algorithmName="SHA-512" hashValue="Ba92F0HWATupTESU7eTznOEU3pMPDSVFB5amwRdfJ4ZvQITRblPnAJgFi5GsS9u/+UdnbJ1+WHAY+4Gsh2oMhw==" saltValue="IZHhMRes1UOVyrGv8WKv8w==" spinCount="100000" sheet="1" objects="1" scenarios="1" selectLockedCells="1" selectUnlockedCells="1"/>
  <mergeCells count="693">
    <mergeCell ref="A378:H378"/>
    <mergeCell ref="A379:I379"/>
    <mergeCell ref="A380:H380"/>
    <mergeCell ref="A381:H381"/>
    <mergeCell ref="A382:H382"/>
    <mergeCell ref="A375:C375"/>
    <mergeCell ref="D375:E375"/>
    <mergeCell ref="F375:G375"/>
    <mergeCell ref="A376:C376"/>
    <mergeCell ref="D376:E376"/>
    <mergeCell ref="F376:G376"/>
    <mergeCell ref="A377:C377"/>
    <mergeCell ref="D377:E377"/>
    <mergeCell ref="F377:G377"/>
    <mergeCell ref="A372:C372"/>
    <mergeCell ref="D372:E372"/>
    <mergeCell ref="F372:G372"/>
    <mergeCell ref="A373:C373"/>
    <mergeCell ref="D373:E373"/>
    <mergeCell ref="F373:G373"/>
    <mergeCell ref="A374:C374"/>
    <mergeCell ref="D374:E374"/>
    <mergeCell ref="F374:G374"/>
    <mergeCell ref="A369:C369"/>
    <mergeCell ref="D369:E369"/>
    <mergeCell ref="F369:G369"/>
    <mergeCell ref="A370:C370"/>
    <mergeCell ref="D370:E370"/>
    <mergeCell ref="F370:G370"/>
    <mergeCell ref="A371:C371"/>
    <mergeCell ref="D371:E371"/>
    <mergeCell ref="F371:G371"/>
    <mergeCell ref="A366:C366"/>
    <mergeCell ref="D366:E366"/>
    <mergeCell ref="F366:G366"/>
    <mergeCell ref="A367:C367"/>
    <mergeCell ref="D367:E367"/>
    <mergeCell ref="F367:G367"/>
    <mergeCell ref="A368:C368"/>
    <mergeCell ref="D368:E368"/>
    <mergeCell ref="F368:G368"/>
    <mergeCell ref="F358:G358"/>
    <mergeCell ref="F359:G359"/>
    <mergeCell ref="F360:G360"/>
    <mergeCell ref="F361:G361"/>
    <mergeCell ref="F362:G362"/>
    <mergeCell ref="A363:H363"/>
    <mergeCell ref="A364:I364"/>
    <mergeCell ref="A365:C365"/>
    <mergeCell ref="D365:E365"/>
    <mergeCell ref="F365:G365"/>
    <mergeCell ref="F349:G349"/>
    <mergeCell ref="F350:G350"/>
    <mergeCell ref="F351:G351"/>
    <mergeCell ref="F352:G352"/>
    <mergeCell ref="F353:G353"/>
    <mergeCell ref="F354:G354"/>
    <mergeCell ref="F355:G355"/>
    <mergeCell ref="A356:H356"/>
    <mergeCell ref="A357:I357"/>
    <mergeCell ref="C338:I338"/>
    <mergeCell ref="C339:I340"/>
    <mergeCell ref="A342:I342"/>
    <mergeCell ref="A343:I343"/>
    <mergeCell ref="F344:G344"/>
    <mergeCell ref="F345:G345"/>
    <mergeCell ref="F346:G346"/>
    <mergeCell ref="F347:G347"/>
    <mergeCell ref="F348:G348"/>
    <mergeCell ref="A284:H284"/>
    <mergeCell ref="A285:I285"/>
    <mergeCell ref="A286:H286"/>
    <mergeCell ref="A287:H287"/>
    <mergeCell ref="A288:H288"/>
    <mergeCell ref="A281:C281"/>
    <mergeCell ref="D281:E281"/>
    <mergeCell ref="F281:G281"/>
    <mergeCell ref="A282:C282"/>
    <mergeCell ref="D282:E282"/>
    <mergeCell ref="F282:G282"/>
    <mergeCell ref="A283:C283"/>
    <mergeCell ref="D283:E283"/>
    <mergeCell ref="F283:G283"/>
    <mergeCell ref="A278:C278"/>
    <mergeCell ref="D278:E278"/>
    <mergeCell ref="F278:G278"/>
    <mergeCell ref="A279:C279"/>
    <mergeCell ref="D279:E279"/>
    <mergeCell ref="F279:G279"/>
    <mergeCell ref="A280:C280"/>
    <mergeCell ref="D280:E280"/>
    <mergeCell ref="F280:G280"/>
    <mergeCell ref="A275:C275"/>
    <mergeCell ref="D275:E275"/>
    <mergeCell ref="F275:G275"/>
    <mergeCell ref="A276:C276"/>
    <mergeCell ref="D276:E276"/>
    <mergeCell ref="F276:G276"/>
    <mergeCell ref="A277:C277"/>
    <mergeCell ref="D277:E277"/>
    <mergeCell ref="F277:G277"/>
    <mergeCell ref="A272:C272"/>
    <mergeCell ref="D272:E272"/>
    <mergeCell ref="F272:G272"/>
    <mergeCell ref="A273:C273"/>
    <mergeCell ref="D273:E273"/>
    <mergeCell ref="F273:G273"/>
    <mergeCell ref="A274:C274"/>
    <mergeCell ref="D274:E274"/>
    <mergeCell ref="F274:G274"/>
    <mergeCell ref="F264:G264"/>
    <mergeCell ref="F265:G265"/>
    <mergeCell ref="F266:G266"/>
    <mergeCell ref="F267:G267"/>
    <mergeCell ref="F268:G268"/>
    <mergeCell ref="A269:H269"/>
    <mergeCell ref="A270:I270"/>
    <mergeCell ref="A271:C271"/>
    <mergeCell ref="D271:E271"/>
    <mergeCell ref="F271:G271"/>
    <mergeCell ref="F255:G255"/>
    <mergeCell ref="F256:G256"/>
    <mergeCell ref="F257:G257"/>
    <mergeCell ref="F258:G258"/>
    <mergeCell ref="F259:G259"/>
    <mergeCell ref="F260:G260"/>
    <mergeCell ref="F261:G261"/>
    <mergeCell ref="A262:H262"/>
    <mergeCell ref="A263:I263"/>
    <mergeCell ref="C244:I244"/>
    <mergeCell ref="C245:I246"/>
    <mergeCell ref="A248:I248"/>
    <mergeCell ref="A249:I249"/>
    <mergeCell ref="F250:G250"/>
    <mergeCell ref="F251:G251"/>
    <mergeCell ref="F252:G252"/>
    <mergeCell ref="F253:G253"/>
    <mergeCell ref="F254:G254"/>
    <mergeCell ref="A188:H188"/>
    <mergeCell ref="A189:I189"/>
    <mergeCell ref="A190:H190"/>
    <mergeCell ref="A191:H191"/>
    <mergeCell ref="A192:H192"/>
    <mergeCell ref="A185:C185"/>
    <mergeCell ref="D185:E185"/>
    <mergeCell ref="F185:G185"/>
    <mergeCell ref="A186:C186"/>
    <mergeCell ref="D186:E186"/>
    <mergeCell ref="F186:G186"/>
    <mergeCell ref="A187:C187"/>
    <mergeCell ref="D187:E187"/>
    <mergeCell ref="F187:G187"/>
    <mergeCell ref="A182:C182"/>
    <mergeCell ref="D182:E182"/>
    <mergeCell ref="F182:G182"/>
    <mergeCell ref="A183:C183"/>
    <mergeCell ref="D183:E183"/>
    <mergeCell ref="F183:G183"/>
    <mergeCell ref="A184:C184"/>
    <mergeCell ref="D184:E184"/>
    <mergeCell ref="F184:G184"/>
    <mergeCell ref="A179:C179"/>
    <mergeCell ref="D179:E179"/>
    <mergeCell ref="F179:G179"/>
    <mergeCell ref="A180:C180"/>
    <mergeCell ref="D180:E180"/>
    <mergeCell ref="F180:G180"/>
    <mergeCell ref="A181:C181"/>
    <mergeCell ref="D181:E181"/>
    <mergeCell ref="F181:G181"/>
    <mergeCell ref="A176:C176"/>
    <mergeCell ref="D176:E176"/>
    <mergeCell ref="F176:G176"/>
    <mergeCell ref="A177:C177"/>
    <mergeCell ref="D177:E177"/>
    <mergeCell ref="F177:G177"/>
    <mergeCell ref="A178:C178"/>
    <mergeCell ref="D178:E178"/>
    <mergeCell ref="F178:G178"/>
    <mergeCell ref="F168:G168"/>
    <mergeCell ref="F169:G169"/>
    <mergeCell ref="F170:G170"/>
    <mergeCell ref="F172:G172"/>
    <mergeCell ref="A173:H173"/>
    <mergeCell ref="A174:I174"/>
    <mergeCell ref="A175:C175"/>
    <mergeCell ref="D175:E175"/>
    <mergeCell ref="F175:G175"/>
    <mergeCell ref="F171:G171"/>
    <mergeCell ref="F159:G159"/>
    <mergeCell ref="F160:G160"/>
    <mergeCell ref="F161:G161"/>
    <mergeCell ref="F162:G162"/>
    <mergeCell ref="F163:G163"/>
    <mergeCell ref="F164:G164"/>
    <mergeCell ref="F165:G165"/>
    <mergeCell ref="A166:H166"/>
    <mergeCell ref="A167:I167"/>
    <mergeCell ref="C148:I148"/>
    <mergeCell ref="C149:I150"/>
    <mergeCell ref="A152:I152"/>
    <mergeCell ref="A153:I153"/>
    <mergeCell ref="F154:G154"/>
    <mergeCell ref="F155:G155"/>
    <mergeCell ref="F156:G156"/>
    <mergeCell ref="F157:G157"/>
    <mergeCell ref="F158:G158"/>
    <mergeCell ref="A1:M2"/>
    <mergeCell ref="A143:H143"/>
    <mergeCell ref="A144:H144"/>
    <mergeCell ref="A139:C139"/>
    <mergeCell ref="D139:E139"/>
    <mergeCell ref="F139:G139"/>
    <mergeCell ref="A140:H140"/>
    <mergeCell ref="A141:I141"/>
    <mergeCell ref="A142:H142"/>
    <mergeCell ref="A133:C133"/>
    <mergeCell ref="D133:E133"/>
    <mergeCell ref="F133:G133"/>
    <mergeCell ref="A134:C134"/>
    <mergeCell ref="D134:E134"/>
    <mergeCell ref="F134:G134"/>
    <mergeCell ref="A131:C131"/>
    <mergeCell ref="D131:E131"/>
    <mergeCell ref="F131:G131"/>
    <mergeCell ref="A132:C132"/>
    <mergeCell ref="D132:E132"/>
    <mergeCell ref="F132:G132"/>
    <mergeCell ref="A129:C129"/>
    <mergeCell ref="D129:E129"/>
    <mergeCell ref="F129:G129"/>
    <mergeCell ref="A137:C137"/>
    <mergeCell ref="D137:E137"/>
    <mergeCell ref="F137:G137"/>
    <mergeCell ref="A138:C138"/>
    <mergeCell ref="D138:E138"/>
    <mergeCell ref="F138:G138"/>
    <mergeCell ref="A135:C135"/>
    <mergeCell ref="D135:E135"/>
    <mergeCell ref="F135:G135"/>
    <mergeCell ref="A136:C136"/>
    <mergeCell ref="D136:E136"/>
    <mergeCell ref="F136:G136"/>
    <mergeCell ref="A130:C130"/>
    <mergeCell ref="D130:E130"/>
    <mergeCell ref="F130:G130"/>
    <mergeCell ref="A125:H125"/>
    <mergeCell ref="A126:I126"/>
    <mergeCell ref="A127:C127"/>
    <mergeCell ref="D127:E127"/>
    <mergeCell ref="F127:G127"/>
    <mergeCell ref="A128:C128"/>
    <mergeCell ref="D128:E128"/>
    <mergeCell ref="F128:G128"/>
    <mergeCell ref="A118:H118"/>
    <mergeCell ref="A119:I119"/>
    <mergeCell ref="F120:G120"/>
    <mergeCell ref="F121:G121"/>
    <mergeCell ref="F122:G122"/>
    <mergeCell ref="F123:G123"/>
    <mergeCell ref="F112:G112"/>
    <mergeCell ref="F113:G113"/>
    <mergeCell ref="F114:G114"/>
    <mergeCell ref="F115:G115"/>
    <mergeCell ref="F116:G116"/>
    <mergeCell ref="F117:G117"/>
    <mergeCell ref="F106:G106"/>
    <mergeCell ref="F107:G107"/>
    <mergeCell ref="F108:G108"/>
    <mergeCell ref="F109:G109"/>
    <mergeCell ref="F110:G110"/>
    <mergeCell ref="F111:G111"/>
    <mergeCell ref="A96:H96"/>
    <mergeCell ref="A97:H97"/>
    <mergeCell ref="C100:I100"/>
    <mergeCell ref="C101:I102"/>
    <mergeCell ref="A104:I104"/>
    <mergeCell ref="A105:I105"/>
    <mergeCell ref="A92:C92"/>
    <mergeCell ref="D92:E92"/>
    <mergeCell ref="F92:G92"/>
    <mergeCell ref="A93:H93"/>
    <mergeCell ref="A94:I94"/>
    <mergeCell ref="A95:H95"/>
    <mergeCell ref="A90:C90"/>
    <mergeCell ref="D90:E90"/>
    <mergeCell ref="F90:G90"/>
    <mergeCell ref="A91:C91"/>
    <mergeCell ref="D91:E91"/>
    <mergeCell ref="F91:G91"/>
    <mergeCell ref="A88:C88"/>
    <mergeCell ref="D88:E88"/>
    <mergeCell ref="F88:G88"/>
    <mergeCell ref="A89:C89"/>
    <mergeCell ref="D89:E89"/>
    <mergeCell ref="F89:G89"/>
    <mergeCell ref="A86:C86"/>
    <mergeCell ref="D86:E86"/>
    <mergeCell ref="F86:G86"/>
    <mergeCell ref="A87:C87"/>
    <mergeCell ref="D87:E87"/>
    <mergeCell ref="F87:G87"/>
    <mergeCell ref="A84:C84"/>
    <mergeCell ref="D84:E84"/>
    <mergeCell ref="F84:G84"/>
    <mergeCell ref="A85:C85"/>
    <mergeCell ref="D85:E85"/>
    <mergeCell ref="F85:G85"/>
    <mergeCell ref="A82:C82"/>
    <mergeCell ref="D82:E82"/>
    <mergeCell ref="F82:G82"/>
    <mergeCell ref="A83:C83"/>
    <mergeCell ref="D83:E83"/>
    <mergeCell ref="F83:G83"/>
    <mergeCell ref="A78:H78"/>
    <mergeCell ref="A79:I79"/>
    <mergeCell ref="A80:C80"/>
    <mergeCell ref="D80:E80"/>
    <mergeCell ref="F80:G80"/>
    <mergeCell ref="A81:C81"/>
    <mergeCell ref="D81:E81"/>
    <mergeCell ref="F81:G81"/>
    <mergeCell ref="A69:H69"/>
    <mergeCell ref="A70:I70"/>
    <mergeCell ref="F71:G71"/>
    <mergeCell ref="F72:G72"/>
    <mergeCell ref="F73:G73"/>
    <mergeCell ref="F77:G77"/>
    <mergeCell ref="F74:G74"/>
    <mergeCell ref="F76:G76"/>
    <mergeCell ref="F75:G75"/>
    <mergeCell ref="F63:G63"/>
    <mergeCell ref="F64:G64"/>
    <mergeCell ref="F65:G65"/>
    <mergeCell ref="F66:G66"/>
    <mergeCell ref="F67:G67"/>
    <mergeCell ref="F68:G68"/>
    <mergeCell ref="F57:G57"/>
    <mergeCell ref="F58:G58"/>
    <mergeCell ref="F59:G59"/>
    <mergeCell ref="F60:G60"/>
    <mergeCell ref="F61:G61"/>
    <mergeCell ref="F62:G62"/>
    <mergeCell ref="A47:H47"/>
    <mergeCell ref="A48:H48"/>
    <mergeCell ref="C51:I51"/>
    <mergeCell ref="C52:I53"/>
    <mergeCell ref="A55:I55"/>
    <mergeCell ref="A56:I56"/>
    <mergeCell ref="A43:C43"/>
    <mergeCell ref="D43:E43"/>
    <mergeCell ref="F43:G43"/>
    <mergeCell ref="A44:H44"/>
    <mergeCell ref="A45:I45"/>
    <mergeCell ref="A46:H46"/>
    <mergeCell ref="A41:C41"/>
    <mergeCell ref="D41:E41"/>
    <mergeCell ref="F41:G41"/>
    <mergeCell ref="A42:C42"/>
    <mergeCell ref="D42:E42"/>
    <mergeCell ref="F42:G42"/>
    <mergeCell ref="A39:C39"/>
    <mergeCell ref="D39:E39"/>
    <mergeCell ref="F39:G39"/>
    <mergeCell ref="A40:C40"/>
    <mergeCell ref="D40:E40"/>
    <mergeCell ref="F40:G40"/>
    <mergeCell ref="A37:C37"/>
    <mergeCell ref="D37:E37"/>
    <mergeCell ref="F37:G37"/>
    <mergeCell ref="A38:C38"/>
    <mergeCell ref="D38:E38"/>
    <mergeCell ref="F38:G38"/>
    <mergeCell ref="A35:C35"/>
    <mergeCell ref="D35:E35"/>
    <mergeCell ref="F35:G35"/>
    <mergeCell ref="A36:C36"/>
    <mergeCell ref="D36:E36"/>
    <mergeCell ref="F36:G36"/>
    <mergeCell ref="A30:I30"/>
    <mergeCell ref="F21:G21"/>
    <mergeCell ref="A22:H22"/>
    <mergeCell ref="A23:I23"/>
    <mergeCell ref="F27:G27"/>
    <mergeCell ref="A33:C33"/>
    <mergeCell ref="D33:E33"/>
    <mergeCell ref="F33:G33"/>
    <mergeCell ref="A34:C34"/>
    <mergeCell ref="D34:E34"/>
    <mergeCell ref="F34:G34"/>
    <mergeCell ref="A32:C32"/>
    <mergeCell ref="D32:E32"/>
    <mergeCell ref="F32:G32"/>
    <mergeCell ref="F124:G124"/>
    <mergeCell ref="C4:I4"/>
    <mergeCell ref="C5:I6"/>
    <mergeCell ref="A8:I8"/>
    <mergeCell ref="A9:I9"/>
    <mergeCell ref="F10:G10"/>
    <mergeCell ref="F11:G11"/>
    <mergeCell ref="F12:G12"/>
    <mergeCell ref="F13:G13"/>
    <mergeCell ref="F20:G20"/>
    <mergeCell ref="F14:G14"/>
    <mergeCell ref="F15:G15"/>
    <mergeCell ref="F18:G18"/>
    <mergeCell ref="A31:C31"/>
    <mergeCell ref="D31:E31"/>
    <mergeCell ref="F31:G31"/>
    <mergeCell ref="F19:G19"/>
    <mergeCell ref="F16:G16"/>
    <mergeCell ref="F17:G17"/>
    <mergeCell ref="F24:G24"/>
    <mergeCell ref="F25:G25"/>
    <mergeCell ref="F26:G26"/>
    <mergeCell ref="F28:G28"/>
    <mergeCell ref="A29:H29"/>
    <mergeCell ref="C196:I196"/>
    <mergeCell ref="C197:I198"/>
    <mergeCell ref="A200:I200"/>
    <mergeCell ref="A201:I201"/>
    <mergeCell ref="F202:G202"/>
    <mergeCell ref="F203:G203"/>
    <mergeCell ref="F204:G204"/>
    <mergeCell ref="F205:G205"/>
    <mergeCell ref="F206:G206"/>
    <mergeCell ref="F207:G207"/>
    <mergeCell ref="F208:G208"/>
    <mergeCell ref="F209:G209"/>
    <mergeCell ref="F210:G210"/>
    <mergeCell ref="F211:G211"/>
    <mergeCell ref="F212:G212"/>
    <mergeCell ref="F213:G213"/>
    <mergeCell ref="A214:H214"/>
    <mergeCell ref="A215:I215"/>
    <mergeCell ref="F216:G216"/>
    <mergeCell ref="F217:G217"/>
    <mergeCell ref="F218:G218"/>
    <mergeCell ref="F220:G220"/>
    <mergeCell ref="A221:H221"/>
    <mergeCell ref="A222:I222"/>
    <mergeCell ref="A223:C223"/>
    <mergeCell ref="D223:E223"/>
    <mergeCell ref="F223:G223"/>
    <mergeCell ref="A224:C224"/>
    <mergeCell ref="D224:E224"/>
    <mergeCell ref="F224:G224"/>
    <mergeCell ref="A225:C225"/>
    <mergeCell ref="D225:E225"/>
    <mergeCell ref="F225:G225"/>
    <mergeCell ref="A226:C226"/>
    <mergeCell ref="D226:E226"/>
    <mergeCell ref="F226:G226"/>
    <mergeCell ref="A227:C227"/>
    <mergeCell ref="D227:E227"/>
    <mergeCell ref="F227:G227"/>
    <mergeCell ref="A228:C228"/>
    <mergeCell ref="D228:E228"/>
    <mergeCell ref="F228:G228"/>
    <mergeCell ref="A229:C229"/>
    <mergeCell ref="D229:E229"/>
    <mergeCell ref="F229:G229"/>
    <mergeCell ref="A236:H236"/>
    <mergeCell ref="A237:I237"/>
    <mergeCell ref="A238:H238"/>
    <mergeCell ref="A239:H239"/>
    <mergeCell ref="A240:H240"/>
    <mergeCell ref="F219:G219"/>
    <mergeCell ref="A233:C233"/>
    <mergeCell ref="D233:E233"/>
    <mergeCell ref="F233:G233"/>
    <mergeCell ref="A234:C234"/>
    <mergeCell ref="D234:E234"/>
    <mergeCell ref="F234:G234"/>
    <mergeCell ref="A235:C235"/>
    <mergeCell ref="D235:E235"/>
    <mergeCell ref="F235:G235"/>
    <mergeCell ref="A230:C230"/>
    <mergeCell ref="D230:E230"/>
    <mergeCell ref="F230:G230"/>
    <mergeCell ref="A231:C231"/>
    <mergeCell ref="D231:E231"/>
    <mergeCell ref="F231:G231"/>
    <mergeCell ref="A232:C232"/>
    <mergeCell ref="D232:E232"/>
    <mergeCell ref="F232:G232"/>
    <mergeCell ref="C384:I384"/>
    <mergeCell ref="C385:I386"/>
    <mergeCell ref="A388:I388"/>
    <mergeCell ref="A389:I389"/>
    <mergeCell ref="F390:G390"/>
    <mergeCell ref="F391:G391"/>
    <mergeCell ref="F392:G392"/>
    <mergeCell ref="F393:G393"/>
    <mergeCell ref="F394:G394"/>
    <mergeCell ref="F395:G395"/>
    <mergeCell ref="F396:G396"/>
    <mergeCell ref="F397:G397"/>
    <mergeCell ref="F398:G398"/>
    <mergeCell ref="F399:G399"/>
    <mergeCell ref="F400:G400"/>
    <mergeCell ref="F401:G401"/>
    <mergeCell ref="A402:H402"/>
    <mergeCell ref="A403:I403"/>
    <mergeCell ref="F404:G404"/>
    <mergeCell ref="F405:G405"/>
    <mergeCell ref="F406:G406"/>
    <mergeCell ref="F407:G407"/>
    <mergeCell ref="F408:G408"/>
    <mergeCell ref="A409:H409"/>
    <mergeCell ref="A410:I410"/>
    <mergeCell ref="A411:C411"/>
    <mergeCell ref="D411:E411"/>
    <mergeCell ref="F411:G411"/>
    <mergeCell ref="A412:C412"/>
    <mergeCell ref="D412:E412"/>
    <mergeCell ref="F412:G412"/>
    <mergeCell ref="A413:C413"/>
    <mergeCell ref="D413:E413"/>
    <mergeCell ref="F413:G413"/>
    <mergeCell ref="A414:C414"/>
    <mergeCell ref="D414:E414"/>
    <mergeCell ref="F414:G414"/>
    <mergeCell ref="D418:E418"/>
    <mergeCell ref="F418:G418"/>
    <mergeCell ref="A419:C419"/>
    <mergeCell ref="D419:E419"/>
    <mergeCell ref="F419:G419"/>
    <mergeCell ref="A420:C420"/>
    <mergeCell ref="D420:E420"/>
    <mergeCell ref="F420:G420"/>
    <mergeCell ref="A415:C415"/>
    <mergeCell ref="D415:E415"/>
    <mergeCell ref="F415:G415"/>
    <mergeCell ref="A416:C416"/>
    <mergeCell ref="D416:E416"/>
    <mergeCell ref="F416:G416"/>
    <mergeCell ref="A417:C417"/>
    <mergeCell ref="D417:E417"/>
    <mergeCell ref="F417:G417"/>
    <mergeCell ref="C291:I291"/>
    <mergeCell ref="C292:I293"/>
    <mergeCell ref="A295:I295"/>
    <mergeCell ref="A296:I296"/>
    <mergeCell ref="F297:G297"/>
    <mergeCell ref="F298:G298"/>
    <mergeCell ref="F299:G299"/>
    <mergeCell ref="F300:G300"/>
    <mergeCell ref="F301:G301"/>
    <mergeCell ref="F302:G302"/>
    <mergeCell ref="F303:G303"/>
    <mergeCell ref="F304:G304"/>
    <mergeCell ref="F305:G305"/>
    <mergeCell ref="F306:G306"/>
    <mergeCell ref="F307:G307"/>
    <mergeCell ref="F308:G308"/>
    <mergeCell ref="A309:H309"/>
    <mergeCell ref="A310:I310"/>
    <mergeCell ref="F311:G311"/>
    <mergeCell ref="F312:G312"/>
    <mergeCell ref="F313:G313"/>
    <mergeCell ref="F314:G314"/>
    <mergeCell ref="F315:G315"/>
    <mergeCell ref="A316:H316"/>
    <mergeCell ref="A317:I317"/>
    <mergeCell ref="A318:C318"/>
    <mergeCell ref="D318:E318"/>
    <mergeCell ref="F318:G318"/>
    <mergeCell ref="A319:C319"/>
    <mergeCell ref="D319:E319"/>
    <mergeCell ref="F319:G319"/>
    <mergeCell ref="A320:C320"/>
    <mergeCell ref="D320:E320"/>
    <mergeCell ref="F320:G320"/>
    <mergeCell ref="A321:C321"/>
    <mergeCell ref="D321:E321"/>
    <mergeCell ref="F321:G321"/>
    <mergeCell ref="A322:C322"/>
    <mergeCell ref="D322:E322"/>
    <mergeCell ref="F322:G322"/>
    <mergeCell ref="A323:C323"/>
    <mergeCell ref="D323:E323"/>
    <mergeCell ref="F323:G323"/>
    <mergeCell ref="A324:C324"/>
    <mergeCell ref="D324:E324"/>
    <mergeCell ref="F324:G324"/>
    <mergeCell ref="A325:C325"/>
    <mergeCell ref="D325:E325"/>
    <mergeCell ref="F325:G325"/>
    <mergeCell ref="A326:C326"/>
    <mergeCell ref="D326:E326"/>
    <mergeCell ref="F326:G326"/>
    <mergeCell ref="A327:C327"/>
    <mergeCell ref="D327:E327"/>
    <mergeCell ref="F327:G327"/>
    <mergeCell ref="A328:C328"/>
    <mergeCell ref="D328:E328"/>
    <mergeCell ref="F328:G328"/>
    <mergeCell ref="A329:C329"/>
    <mergeCell ref="D329:E329"/>
    <mergeCell ref="F329:G329"/>
    <mergeCell ref="A330:C330"/>
    <mergeCell ref="D330:E330"/>
    <mergeCell ref="F330:G330"/>
    <mergeCell ref="A331:H331"/>
    <mergeCell ref="A332:I332"/>
    <mergeCell ref="A333:H333"/>
    <mergeCell ref="A334:H334"/>
    <mergeCell ref="A335:H335"/>
    <mergeCell ref="C431:I431"/>
    <mergeCell ref="C432:I433"/>
    <mergeCell ref="A435:I435"/>
    <mergeCell ref="A436:I436"/>
    <mergeCell ref="A424:H424"/>
    <mergeCell ref="A425:I425"/>
    <mergeCell ref="A426:H426"/>
    <mergeCell ref="A427:H427"/>
    <mergeCell ref="A428:H428"/>
    <mergeCell ref="A421:C421"/>
    <mergeCell ref="D421:E421"/>
    <mergeCell ref="F421:G421"/>
    <mergeCell ref="A422:C422"/>
    <mergeCell ref="D422:E422"/>
    <mergeCell ref="F422:G422"/>
    <mergeCell ref="A423:C423"/>
    <mergeCell ref="D423:E423"/>
    <mergeCell ref="F423:G423"/>
    <mergeCell ref="A418:C418"/>
    <mergeCell ref="F437:G437"/>
    <mergeCell ref="F438:G438"/>
    <mergeCell ref="F439:G439"/>
    <mergeCell ref="F440:G440"/>
    <mergeCell ref="F441:G441"/>
    <mergeCell ref="F442:G442"/>
    <mergeCell ref="F443:G443"/>
    <mergeCell ref="F444:G444"/>
    <mergeCell ref="F445:G445"/>
    <mergeCell ref="F446:G446"/>
    <mergeCell ref="F447:G447"/>
    <mergeCell ref="F448:G448"/>
    <mergeCell ref="A449:H449"/>
    <mergeCell ref="A450:I450"/>
    <mergeCell ref="F451:G451"/>
    <mergeCell ref="F452:G452"/>
    <mergeCell ref="F453:G453"/>
    <mergeCell ref="F454:G454"/>
    <mergeCell ref="F455:G455"/>
    <mergeCell ref="A456:H456"/>
    <mergeCell ref="A457:I457"/>
    <mergeCell ref="A458:C458"/>
    <mergeCell ref="D458:E458"/>
    <mergeCell ref="F458:G458"/>
    <mergeCell ref="A459:C459"/>
    <mergeCell ref="D459:E459"/>
    <mergeCell ref="F459:G459"/>
    <mergeCell ref="A460:C460"/>
    <mergeCell ref="D460:E460"/>
    <mergeCell ref="F460:G460"/>
    <mergeCell ref="A461:C461"/>
    <mergeCell ref="D461:E461"/>
    <mergeCell ref="F461:G461"/>
    <mergeCell ref="A462:C462"/>
    <mergeCell ref="D462:E462"/>
    <mergeCell ref="F462:G462"/>
    <mergeCell ref="A463:C463"/>
    <mergeCell ref="D463:E463"/>
    <mergeCell ref="F463:G463"/>
    <mergeCell ref="A464:C464"/>
    <mergeCell ref="D464:E464"/>
    <mergeCell ref="F464:G464"/>
    <mergeCell ref="A465:C465"/>
    <mergeCell ref="D465:E465"/>
    <mergeCell ref="F465:G465"/>
    <mergeCell ref="A466:C466"/>
    <mergeCell ref="D466:E466"/>
    <mergeCell ref="F466:G466"/>
    <mergeCell ref="A467:C467"/>
    <mergeCell ref="D467:E467"/>
    <mergeCell ref="F467:G467"/>
    <mergeCell ref="A468:C468"/>
    <mergeCell ref="D468:E468"/>
    <mergeCell ref="F468:G468"/>
    <mergeCell ref="A474:H474"/>
    <mergeCell ref="A475:H475"/>
    <mergeCell ref="A469:C469"/>
    <mergeCell ref="D469:E469"/>
    <mergeCell ref="F469:G469"/>
    <mergeCell ref="A470:C470"/>
    <mergeCell ref="D470:E470"/>
    <mergeCell ref="F470:G470"/>
    <mergeCell ref="A471:H471"/>
    <mergeCell ref="A472:I472"/>
    <mergeCell ref="A473:H473"/>
  </mergeCells>
  <conditionalFormatting sqref="I48">
    <cfRule type="cellIs" dxfId="277" priority="334" stopIfTrue="1" operator="notEqual">
      <formula>$M$48</formula>
    </cfRule>
  </conditionalFormatting>
  <conditionalFormatting sqref="E12">
    <cfRule type="cellIs" dxfId="276" priority="242" operator="notEqual">
      <formula>$M$7</formula>
    </cfRule>
    <cfRule type="cellIs" dxfId="275" priority="335" stopIfTrue="1" operator="lessThan">
      <formula>$L$4</formula>
    </cfRule>
  </conditionalFormatting>
  <conditionalFormatting sqref="D12">
    <cfRule type="cellIs" dxfId="274" priority="336" stopIfTrue="1" operator="lessThan">
      <formula>#REF!</formula>
    </cfRule>
  </conditionalFormatting>
  <conditionalFormatting sqref="D13 D18:D19 B18:B19">
    <cfRule type="cellIs" dxfId="273" priority="337" stopIfTrue="1" operator="lessThan">
      <formula>#REF!</formula>
    </cfRule>
  </conditionalFormatting>
  <conditionalFormatting sqref="D21">
    <cfRule type="cellIs" dxfId="272" priority="338" stopIfTrue="1" operator="lessThan">
      <formula>#REF!</formula>
    </cfRule>
  </conditionalFormatting>
  <conditionalFormatting sqref="B12">
    <cfRule type="cellIs" dxfId="271" priority="340" stopIfTrue="1" operator="lessThan">
      <formula>#REF!</formula>
    </cfRule>
  </conditionalFormatting>
  <conditionalFormatting sqref="B13">
    <cfRule type="cellIs" dxfId="270" priority="341" stopIfTrue="1" operator="lessThan">
      <formula>#REF!</formula>
    </cfRule>
  </conditionalFormatting>
  <conditionalFormatting sqref="B21">
    <cfRule type="cellIs" dxfId="269" priority="342" stopIfTrue="1" operator="lessThan">
      <formula>#REF!</formula>
    </cfRule>
  </conditionalFormatting>
  <conditionalFormatting sqref="I97">
    <cfRule type="cellIs" dxfId="268" priority="333" stopIfTrue="1" operator="notEqual">
      <formula>$M$97</formula>
    </cfRule>
  </conditionalFormatting>
  <conditionalFormatting sqref="E59">
    <cfRule type="cellIs" dxfId="267" priority="241" operator="notEqual">
      <formula>$M$54</formula>
    </cfRule>
    <cfRule type="cellIs" dxfId="266" priority="328" stopIfTrue="1" operator="lessThan">
      <formula>$L$51</formula>
    </cfRule>
  </conditionalFormatting>
  <conditionalFormatting sqref="D68">
    <cfRule type="cellIs" dxfId="265" priority="329" stopIfTrue="1" operator="lessThan">
      <formula>#REF!</formula>
    </cfRule>
  </conditionalFormatting>
  <conditionalFormatting sqref="B68">
    <cfRule type="cellIs" dxfId="264" priority="330" stopIfTrue="1" operator="lessThan">
      <formula>#REF!</formula>
    </cfRule>
  </conditionalFormatting>
  <conditionalFormatting sqref="I144">
    <cfRule type="cellIs" dxfId="263" priority="290" stopIfTrue="1" operator="notEqual">
      <formula>$M$144</formula>
    </cfRule>
  </conditionalFormatting>
  <conditionalFormatting sqref="B59">
    <cfRule type="cellIs" dxfId="262" priority="282" stopIfTrue="1" operator="lessThan">
      <formula>#REF!</formula>
    </cfRule>
  </conditionalFormatting>
  <conditionalFormatting sqref="B60">
    <cfRule type="cellIs" dxfId="261" priority="283" stopIfTrue="1" operator="lessThan">
      <formula>#REF!</formula>
    </cfRule>
  </conditionalFormatting>
  <conditionalFormatting sqref="B62">
    <cfRule type="cellIs" dxfId="260" priority="284" stopIfTrue="1" operator="lessThan">
      <formula>#REF!</formula>
    </cfRule>
  </conditionalFormatting>
  <conditionalFormatting sqref="B63">
    <cfRule type="cellIs" dxfId="259" priority="285" stopIfTrue="1" operator="lessThan">
      <formula>#REF!</formula>
    </cfRule>
  </conditionalFormatting>
  <conditionalFormatting sqref="B64:B67">
    <cfRule type="cellIs" dxfId="258" priority="281" stopIfTrue="1" operator="lessThan">
      <formula>#REF!</formula>
    </cfRule>
  </conditionalFormatting>
  <conditionalFormatting sqref="B72 B77">
    <cfRule type="cellIs" dxfId="257" priority="280" stopIfTrue="1" operator="lessThan">
      <formula>#REF!</formula>
    </cfRule>
  </conditionalFormatting>
  <conditionalFormatting sqref="B73">
    <cfRule type="cellIs" dxfId="256" priority="279" stopIfTrue="1" operator="lessThan">
      <formula>#REF!</formula>
    </cfRule>
  </conditionalFormatting>
  <conditionalFormatting sqref="D59">
    <cfRule type="cellIs" dxfId="255" priority="275" stopIfTrue="1" operator="lessThan">
      <formula>#REF!</formula>
    </cfRule>
  </conditionalFormatting>
  <conditionalFormatting sqref="D60">
    <cfRule type="cellIs" dxfId="254" priority="276" stopIfTrue="1" operator="lessThan">
      <formula>#REF!</formula>
    </cfRule>
  </conditionalFormatting>
  <conditionalFormatting sqref="D62">
    <cfRule type="cellIs" dxfId="253" priority="277" stopIfTrue="1" operator="lessThan">
      <formula>#REF!</formula>
    </cfRule>
  </conditionalFormatting>
  <conditionalFormatting sqref="D63">
    <cfRule type="cellIs" dxfId="252" priority="278" stopIfTrue="1" operator="lessThan">
      <formula>#REF!</formula>
    </cfRule>
  </conditionalFormatting>
  <conditionalFormatting sqref="D64:D67">
    <cfRule type="cellIs" dxfId="251" priority="274" stopIfTrue="1" operator="lessThan">
      <formula>#REF!</formula>
    </cfRule>
  </conditionalFormatting>
  <conditionalFormatting sqref="D72 D77">
    <cfRule type="cellIs" dxfId="250" priority="273" stopIfTrue="1" operator="lessThan">
      <formula>#REF!</formula>
    </cfRule>
  </conditionalFormatting>
  <conditionalFormatting sqref="D73">
    <cfRule type="cellIs" dxfId="249" priority="272" stopIfTrue="1" operator="lessThan">
      <formula>#REF!</formula>
    </cfRule>
  </conditionalFormatting>
  <conditionalFormatting sqref="B25">
    <cfRule type="cellIs" dxfId="248" priority="235" stopIfTrue="1" operator="lessThan">
      <formula>#REF!</formula>
    </cfRule>
  </conditionalFormatting>
  <conditionalFormatting sqref="D25">
    <cfRule type="cellIs" dxfId="247" priority="234" stopIfTrue="1" operator="lessThan">
      <formula>#REF!</formula>
    </cfRule>
  </conditionalFormatting>
  <conditionalFormatting sqref="B26">
    <cfRule type="cellIs" dxfId="246" priority="233" stopIfTrue="1" operator="lessThan">
      <formula>#REF!</formula>
    </cfRule>
  </conditionalFormatting>
  <conditionalFormatting sqref="D20">
    <cfRule type="cellIs" dxfId="245" priority="256" stopIfTrue="1" operator="lessThan">
      <formula>#REF!</formula>
    </cfRule>
  </conditionalFormatting>
  <conditionalFormatting sqref="B20">
    <cfRule type="cellIs" dxfId="244" priority="257" stopIfTrue="1" operator="lessThan">
      <formula>#REF!</formula>
    </cfRule>
  </conditionalFormatting>
  <conditionalFormatting sqref="B27">
    <cfRule type="cellIs" dxfId="243" priority="229" stopIfTrue="1" operator="lessThan">
      <formula>#REF!</formula>
    </cfRule>
  </conditionalFormatting>
  <conditionalFormatting sqref="B61">
    <cfRule type="cellIs" dxfId="242" priority="253" stopIfTrue="1" operator="lessThan">
      <formula>#REF!</formula>
    </cfRule>
  </conditionalFormatting>
  <conditionalFormatting sqref="D61">
    <cfRule type="cellIs" dxfId="241" priority="252" stopIfTrue="1" operator="lessThan">
      <formula>#REF!</formula>
    </cfRule>
  </conditionalFormatting>
  <conditionalFormatting sqref="H12">
    <cfRule type="cellIs" dxfId="240" priority="251" operator="lessThan">
      <formula>$L$5</formula>
    </cfRule>
  </conditionalFormatting>
  <conditionalFormatting sqref="D14:D15">
    <cfRule type="cellIs" dxfId="239" priority="249" stopIfTrue="1" operator="lessThan">
      <formula>#REF!</formula>
    </cfRule>
  </conditionalFormatting>
  <conditionalFormatting sqref="B14:B15">
    <cfRule type="cellIs" dxfId="238" priority="250" stopIfTrue="1" operator="lessThan">
      <formula>#REF!</formula>
    </cfRule>
  </conditionalFormatting>
  <conditionalFormatting sqref="D16:D17">
    <cfRule type="cellIs" dxfId="237" priority="247" stopIfTrue="1" operator="lessThan">
      <formula>#REF!</formula>
    </cfRule>
  </conditionalFormatting>
  <conditionalFormatting sqref="B16:B17">
    <cfRule type="cellIs" dxfId="236" priority="248" stopIfTrue="1" operator="lessThan">
      <formula>#REF!</formula>
    </cfRule>
  </conditionalFormatting>
  <conditionalFormatting sqref="H59">
    <cfRule type="cellIs" dxfId="235" priority="246" operator="lessThan">
      <formula>$L$52</formula>
    </cfRule>
  </conditionalFormatting>
  <conditionalFormatting sqref="D28">
    <cfRule type="cellIs" dxfId="234" priority="236" stopIfTrue="1" operator="lessThan">
      <formula>#REF!</formula>
    </cfRule>
  </conditionalFormatting>
  <conditionalFormatting sqref="B28">
    <cfRule type="cellIs" dxfId="233" priority="237" stopIfTrue="1" operator="lessThan">
      <formula>#REF!</formula>
    </cfRule>
  </conditionalFormatting>
  <conditionalFormatting sqref="D26">
    <cfRule type="cellIs" dxfId="232" priority="232" stopIfTrue="1" operator="lessThan">
      <formula>#REF!</formula>
    </cfRule>
  </conditionalFormatting>
  <conditionalFormatting sqref="D27">
    <cfRule type="cellIs" dxfId="231" priority="228" stopIfTrue="1" operator="lessThan">
      <formula>#REF!</formula>
    </cfRule>
  </conditionalFormatting>
  <conditionalFormatting sqref="D111">
    <cfRule type="cellIs" dxfId="230" priority="201" stopIfTrue="1" operator="lessThan">
      <formula>#REF!</formula>
    </cfRule>
  </conditionalFormatting>
  <conditionalFormatting sqref="B111">
    <cfRule type="cellIs" dxfId="229" priority="202" stopIfTrue="1" operator="lessThan">
      <formula>#REF!</formula>
    </cfRule>
  </conditionalFormatting>
  <conditionalFormatting sqref="E108">
    <cfRule type="cellIs" dxfId="228" priority="211" operator="notEqual">
      <formula>$M$7</formula>
    </cfRule>
    <cfRule type="cellIs" dxfId="227" priority="219" stopIfTrue="1" operator="lessThan">
      <formula>$L$4</formula>
    </cfRule>
  </conditionalFormatting>
  <conditionalFormatting sqref="D108">
    <cfRule type="cellIs" dxfId="226" priority="220" stopIfTrue="1" operator="lessThan">
      <formula>#REF!</formula>
    </cfRule>
  </conditionalFormatting>
  <conditionalFormatting sqref="D109 D114:D115 B114:B115">
    <cfRule type="cellIs" dxfId="225" priority="221" stopIfTrue="1" operator="lessThan">
      <formula>#REF!</formula>
    </cfRule>
  </conditionalFormatting>
  <conditionalFormatting sqref="D117">
    <cfRule type="cellIs" dxfId="224" priority="222" stopIfTrue="1" operator="lessThan">
      <formula>#REF!</formula>
    </cfRule>
  </conditionalFormatting>
  <conditionalFormatting sqref="B108">
    <cfRule type="cellIs" dxfId="223" priority="223" stopIfTrue="1" operator="lessThan">
      <formula>#REF!</formula>
    </cfRule>
  </conditionalFormatting>
  <conditionalFormatting sqref="B109">
    <cfRule type="cellIs" dxfId="222" priority="224" stopIfTrue="1" operator="lessThan">
      <formula>#REF!</formula>
    </cfRule>
  </conditionalFormatting>
  <conditionalFormatting sqref="B117">
    <cfRule type="cellIs" dxfId="221" priority="225" stopIfTrue="1" operator="lessThan">
      <formula>#REF!</formula>
    </cfRule>
  </conditionalFormatting>
  <conditionalFormatting sqref="D116">
    <cfRule type="cellIs" dxfId="220" priority="217" stopIfTrue="1" operator="lessThan">
      <formula>#REF!</formula>
    </cfRule>
  </conditionalFormatting>
  <conditionalFormatting sqref="B116">
    <cfRule type="cellIs" dxfId="219" priority="218" stopIfTrue="1" operator="lessThan">
      <formula>#REF!</formula>
    </cfRule>
  </conditionalFormatting>
  <conditionalFormatting sqref="H108">
    <cfRule type="cellIs" dxfId="218" priority="216" operator="lessThan">
      <formula>$L$5</formula>
    </cfRule>
  </conditionalFormatting>
  <conditionalFormatting sqref="D110">
    <cfRule type="cellIs" dxfId="217" priority="214" stopIfTrue="1" operator="lessThan">
      <formula>#REF!</formula>
    </cfRule>
  </conditionalFormatting>
  <conditionalFormatting sqref="B110">
    <cfRule type="cellIs" dxfId="216" priority="215" stopIfTrue="1" operator="lessThan">
      <formula>#REF!</formula>
    </cfRule>
  </conditionalFormatting>
  <conditionalFormatting sqref="D112:D113">
    <cfRule type="cellIs" dxfId="215" priority="212" stopIfTrue="1" operator="lessThan">
      <formula>#REF!</formula>
    </cfRule>
  </conditionalFormatting>
  <conditionalFormatting sqref="B112:B113">
    <cfRule type="cellIs" dxfId="214" priority="213" stopIfTrue="1" operator="lessThan">
      <formula>#REF!</formula>
    </cfRule>
  </conditionalFormatting>
  <conditionalFormatting sqref="D123">
    <cfRule type="cellIs" dxfId="213" priority="209" stopIfTrue="1" operator="lessThan">
      <formula>#REF!</formula>
    </cfRule>
  </conditionalFormatting>
  <conditionalFormatting sqref="B123">
    <cfRule type="cellIs" dxfId="212" priority="210" stopIfTrue="1" operator="lessThan">
      <formula>#REF!</formula>
    </cfRule>
  </conditionalFormatting>
  <conditionalFormatting sqref="D121">
    <cfRule type="cellIs" dxfId="211" priority="207" stopIfTrue="1" operator="lessThan">
      <formula>#REF!</formula>
    </cfRule>
  </conditionalFormatting>
  <conditionalFormatting sqref="B121">
    <cfRule type="cellIs" dxfId="210" priority="208" stopIfTrue="1" operator="lessThan">
      <formula>#REF!</formula>
    </cfRule>
  </conditionalFormatting>
  <conditionalFormatting sqref="D122">
    <cfRule type="cellIs" dxfId="209" priority="205" stopIfTrue="1" operator="lessThan">
      <formula>#REF!</formula>
    </cfRule>
  </conditionalFormatting>
  <conditionalFormatting sqref="B122">
    <cfRule type="cellIs" dxfId="208" priority="206" stopIfTrue="1" operator="lessThan">
      <formula>#REF!</formula>
    </cfRule>
  </conditionalFormatting>
  <conditionalFormatting sqref="D124">
    <cfRule type="cellIs" dxfId="207" priority="199" stopIfTrue="1" operator="lessThan">
      <formula>#REF!</formula>
    </cfRule>
  </conditionalFormatting>
  <conditionalFormatting sqref="B124">
    <cfRule type="cellIs" dxfId="206" priority="200" stopIfTrue="1" operator="lessThan">
      <formula>#REF!</formula>
    </cfRule>
  </conditionalFormatting>
  <conditionalFormatting sqref="B74 B76">
    <cfRule type="cellIs" dxfId="205" priority="198" stopIfTrue="1" operator="lessThan">
      <formula>#REF!</formula>
    </cfRule>
  </conditionalFormatting>
  <conditionalFormatting sqref="D74 D76">
    <cfRule type="cellIs" dxfId="204" priority="197" stopIfTrue="1" operator="lessThan">
      <formula>#REF!</formula>
    </cfRule>
  </conditionalFormatting>
  <conditionalFormatting sqref="B75">
    <cfRule type="cellIs" dxfId="203" priority="196" stopIfTrue="1" operator="lessThan">
      <formula>#REF!</formula>
    </cfRule>
  </conditionalFormatting>
  <conditionalFormatting sqref="D75">
    <cfRule type="cellIs" dxfId="202" priority="195" stopIfTrue="1" operator="lessThan">
      <formula>#REF!</formula>
    </cfRule>
  </conditionalFormatting>
  <conditionalFormatting sqref="D159">
    <cfRule type="cellIs" dxfId="201" priority="171" stopIfTrue="1" operator="lessThan">
      <formula>#REF!</formula>
    </cfRule>
  </conditionalFormatting>
  <conditionalFormatting sqref="B159">
    <cfRule type="cellIs" dxfId="200" priority="172" stopIfTrue="1" operator="lessThan">
      <formula>#REF!</formula>
    </cfRule>
  </conditionalFormatting>
  <conditionalFormatting sqref="E156">
    <cfRule type="cellIs" dxfId="199" priority="179" operator="notEqual">
      <formula>$M$7</formula>
    </cfRule>
    <cfRule type="cellIs" dxfId="198" priority="187" stopIfTrue="1" operator="lessThan">
      <formula>$L$4</formula>
    </cfRule>
  </conditionalFormatting>
  <conditionalFormatting sqref="D156">
    <cfRule type="cellIs" dxfId="197" priority="188" stopIfTrue="1" operator="lessThan">
      <formula>#REF!</formula>
    </cfRule>
  </conditionalFormatting>
  <conditionalFormatting sqref="D157 D162:D163 B162:B163">
    <cfRule type="cellIs" dxfId="196" priority="189" stopIfTrue="1" operator="lessThan">
      <formula>#REF!</formula>
    </cfRule>
  </conditionalFormatting>
  <conditionalFormatting sqref="D165">
    <cfRule type="cellIs" dxfId="195" priority="190" stopIfTrue="1" operator="lessThan">
      <formula>#REF!</formula>
    </cfRule>
  </conditionalFormatting>
  <conditionalFormatting sqref="B156">
    <cfRule type="cellIs" dxfId="194" priority="191" stopIfTrue="1" operator="lessThan">
      <formula>#REF!</formula>
    </cfRule>
  </conditionalFormatting>
  <conditionalFormatting sqref="B157">
    <cfRule type="cellIs" dxfId="193" priority="192" stopIfTrue="1" operator="lessThan">
      <formula>#REF!</formula>
    </cfRule>
  </conditionalFormatting>
  <conditionalFormatting sqref="B165">
    <cfRule type="cellIs" dxfId="192" priority="193" stopIfTrue="1" operator="lessThan">
      <formula>#REF!</formula>
    </cfRule>
  </conditionalFormatting>
  <conditionalFormatting sqref="D164">
    <cfRule type="cellIs" dxfId="191" priority="185" stopIfTrue="1" operator="lessThan">
      <formula>#REF!</formula>
    </cfRule>
  </conditionalFormatting>
  <conditionalFormatting sqref="B164">
    <cfRule type="cellIs" dxfId="190" priority="186" stopIfTrue="1" operator="lessThan">
      <formula>#REF!</formula>
    </cfRule>
  </conditionalFormatting>
  <conditionalFormatting sqref="H156">
    <cfRule type="cellIs" dxfId="189" priority="184" operator="lessThan">
      <formula>$L$5</formula>
    </cfRule>
  </conditionalFormatting>
  <conditionalFormatting sqref="D158">
    <cfRule type="cellIs" dxfId="188" priority="182" stopIfTrue="1" operator="lessThan">
      <formula>#REF!</formula>
    </cfRule>
  </conditionalFormatting>
  <conditionalFormatting sqref="B158">
    <cfRule type="cellIs" dxfId="187" priority="183" stopIfTrue="1" operator="lessThan">
      <formula>#REF!</formula>
    </cfRule>
  </conditionalFormatting>
  <conditionalFormatting sqref="D160:D161">
    <cfRule type="cellIs" dxfId="186" priority="180" stopIfTrue="1" operator="lessThan">
      <formula>#REF!</formula>
    </cfRule>
  </conditionalFormatting>
  <conditionalFormatting sqref="B160:B161">
    <cfRule type="cellIs" dxfId="185" priority="181" stopIfTrue="1" operator="lessThan">
      <formula>#REF!</formula>
    </cfRule>
  </conditionalFormatting>
  <conditionalFormatting sqref="B213">
    <cfRule type="cellIs" dxfId="184" priority="167" stopIfTrue="1" operator="lessThan">
      <formula>#REF!</formula>
    </cfRule>
  </conditionalFormatting>
  <conditionalFormatting sqref="B219">
    <cfRule type="cellIs" dxfId="183" priority="142" stopIfTrue="1" operator="lessThan">
      <formula>#REF!</formula>
    </cfRule>
  </conditionalFormatting>
  <conditionalFormatting sqref="B204">
    <cfRule type="cellIs" dxfId="182" priority="165" stopIfTrue="1" operator="lessThan">
      <formula>#REF!</formula>
    </cfRule>
  </conditionalFormatting>
  <conditionalFormatting sqref="B205">
    <cfRule type="cellIs" dxfId="181" priority="166" stopIfTrue="1" operator="lessThan">
      <formula>#REF!</formula>
    </cfRule>
  </conditionalFormatting>
  <conditionalFormatting sqref="I240">
    <cfRule type="cellIs" dxfId="180" priority="168" stopIfTrue="1" operator="notEqual">
      <formula>$M$240</formula>
    </cfRule>
  </conditionalFormatting>
  <conditionalFormatting sqref="D207">
    <cfRule type="cellIs" dxfId="179" priority="145" stopIfTrue="1" operator="lessThan">
      <formula>#REF!</formula>
    </cfRule>
  </conditionalFormatting>
  <conditionalFormatting sqref="B207">
    <cfRule type="cellIs" dxfId="178" priority="146" stopIfTrue="1" operator="lessThan">
      <formula>#REF!</formula>
    </cfRule>
  </conditionalFormatting>
  <conditionalFormatting sqref="E204">
    <cfRule type="cellIs" dxfId="177" priority="153" operator="notEqual">
      <formula>$M$7</formula>
    </cfRule>
    <cfRule type="cellIs" dxfId="176" priority="161" stopIfTrue="1" operator="lessThan">
      <formula>$L$4</formula>
    </cfRule>
  </conditionalFormatting>
  <conditionalFormatting sqref="D204">
    <cfRule type="cellIs" dxfId="175" priority="162" stopIfTrue="1" operator="lessThan">
      <formula>#REF!</formula>
    </cfRule>
  </conditionalFormatting>
  <conditionalFormatting sqref="D205 D210:D211 B210:B211">
    <cfRule type="cellIs" dxfId="174" priority="163" stopIfTrue="1" operator="lessThan">
      <formula>#REF!</formula>
    </cfRule>
  </conditionalFormatting>
  <conditionalFormatting sqref="D213">
    <cfRule type="cellIs" dxfId="173" priority="164" stopIfTrue="1" operator="lessThan">
      <formula>#REF!</formula>
    </cfRule>
  </conditionalFormatting>
  <conditionalFormatting sqref="B261">
    <cfRule type="cellIs" dxfId="172" priority="139" stopIfTrue="1" operator="lessThan">
      <formula>#REF!</formula>
    </cfRule>
  </conditionalFormatting>
  <conditionalFormatting sqref="D219">
    <cfRule type="cellIs" dxfId="171" priority="141" stopIfTrue="1" operator="lessThan">
      <formula>#REF!</formula>
    </cfRule>
  </conditionalFormatting>
  <conditionalFormatting sqref="D212">
    <cfRule type="cellIs" dxfId="170" priority="159" stopIfTrue="1" operator="lessThan">
      <formula>#REF!</formula>
    </cfRule>
  </conditionalFormatting>
  <conditionalFormatting sqref="B212">
    <cfRule type="cellIs" dxfId="169" priority="160" stopIfTrue="1" operator="lessThan">
      <formula>#REF!</formula>
    </cfRule>
  </conditionalFormatting>
  <conditionalFormatting sqref="H204">
    <cfRule type="cellIs" dxfId="168" priority="158" operator="lessThan">
      <formula>$L$5</formula>
    </cfRule>
  </conditionalFormatting>
  <conditionalFormatting sqref="D206">
    <cfRule type="cellIs" dxfId="167" priority="156" stopIfTrue="1" operator="lessThan">
      <formula>#REF!</formula>
    </cfRule>
  </conditionalFormatting>
  <conditionalFormatting sqref="B206">
    <cfRule type="cellIs" dxfId="166" priority="157" stopIfTrue="1" operator="lessThan">
      <formula>#REF!</formula>
    </cfRule>
  </conditionalFormatting>
  <conditionalFormatting sqref="D208:D209">
    <cfRule type="cellIs" dxfId="165" priority="154" stopIfTrue="1" operator="lessThan">
      <formula>#REF!</formula>
    </cfRule>
  </conditionalFormatting>
  <conditionalFormatting sqref="B208:B209">
    <cfRule type="cellIs" dxfId="164" priority="155" stopIfTrue="1" operator="lessThan">
      <formula>#REF!</formula>
    </cfRule>
  </conditionalFormatting>
  <conditionalFormatting sqref="D220">
    <cfRule type="cellIs" dxfId="163" priority="151" stopIfTrue="1" operator="lessThan">
      <formula>#REF!</formula>
    </cfRule>
  </conditionalFormatting>
  <conditionalFormatting sqref="B220">
    <cfRule type="cellIs" dxfId="162" priority="152" stopIfTrue="1" operator="lessThan">
      <formula>#REF!</formula>
    </cfRule>
  </conditionalFormatting>
  <conditionalFormatting sqref="D217">
    <cfRule type="cellIs" dxfId="161" priority="149" stopIfTrue="1" operator="lessThan">
      <formula>#REF!</formula>
    </cfRule>
  </conditionalFormatting>
  <conditionalFormatting sqref="B217">
    <cfRule type="cellIs" dxfId="160" priority="150" stopIfTrue="1" operator="lessThan">
      <formula>#REF!</formula>
    </cfRule>
  </conditionalFormatting>
  <conditionalFormatting sqref="D218">
    <cfRule type="cellIs" dxfId="159" priority="147" stopIfTrue="1" operator="lessThan">
      <formula>#REF!</formula>
    </cfRule>
  </conditionalFormatting>
  <conditionalFormatting sqref="B218">
    <cfRule type="cellIs" dxfId="158" priority="148" stopIfTrue="1" operator="lessThan">
      <formula>#REF!</formula>
    </cfRule>
  </conditionalFormatting>
  <conditionalFormatting sqref="I382">
    <cfRule type="cellIs" dxfId="157" priority="114" stopIfTrue="1" operator="notEqual">
      <formula>$M$240</formula>
    </cfRule>
  </conditionalFormatting>
  <conditionalFormatting sqref="D255">
    <cfRule type="cellIs" dxfId="156" priority="117" stopIfTrue="1" operator="lessThan">
      <formula>#REF!</formula>
    </cfRule>
  </conditionalFormatting>
  <conditionalFormatting sqref="B255">
    <cfRule type="cellIs" dxfId="155" priority="118" stopIfTrue="1" operator="lessThan">
      <formula>#REF!</formula>
    </cfRule>
  </conditionalFormatting>
  <conditionalFormatting sqref="E252">
    <cfRule type="cellIs" dxfId="154" priority="125" operator="notEqual">
      <formula>$M$7</formula>
    </cfRule>
    <cfRule type="cellIs" dxfId="153" priority="133" stopIfTrue="1" operator="lessThan">
      <formula>$L$4</formula>
    </cfRule>
  </conditionalFormatting>
  <conditionalFormatting sqref="D252">
    <cfRule type="cellIs" dxfId="152" priority="134" stopIfTrue="1" operator="lessThan">
      <formula>#REF!</formula>
    </cfRule>
  </conditionalFormatting>
  <conditionalFormatting sqref="D253 D258:D259 B258:B259">
    <cfRule type="cellIs" dxfId="151" priority="135" stopIfTrue="1" operator="lessThan">
      <formula>#REF!</formula>
    </cfRule>
  </conditionalFormatting>
  <conditionalFormatting sqref="D261">
    <cfRule type="cellIs" dxfId="150" priority="136" stopIfTrue="1" operator="lessThan">
      <formula>#REF!</formula>
    </cfRule>
  </conditionalFormatting>
  <conditionalFormatting sqref="B252">
    <cfRule type="cellIs" dxfId="149" priority="137" stopIfTrue="1" operator="lessThan">
      <formula>#REF!</formula>
    </cfRule>
  </conditionalFormatting>
  <conditionalFormatting sqref="B253">
    <cfRule type="cellIs" dxfId="148" priority="138" stopIfTrue="1" operator="lessThan">
      <formula>#REF!</formula>
    </cfRule>
  </conditionalFormatting>
  <conditionalFormatting sqref="D260">
    <cfRule type="cellIs" dxfId="147" priority="131" stopIfTrue="1" operator="lessThan">
      <formula>#REF!</formula>
    </cfRule>
  </conditionalFormatting>
  <conditionalFormatting sqref="B260">
    <cfRule type="cellIs" dxfId="146" priority="132" stopIfTrue="1" operator="lessThan">
      <formula>#REF!</formula>
    </cfRule>
  </conditionalFormatting>
  <conditionalFormatting sqref="H252">
    <cfRule type="cellIs" dxfId="145" priority="130" operator="lessThan">
      <formula>$L$5</formula>
    </cfRule>
  </conditionalFormatting>
  <conditionalFormatting sqref="D254">
    <cfRule type="cellIs" dxfId="144" priority="128" stopIfTrue="1" operator="lessThan">
      <formula>#REF!</formula>
    </cfRule>
  </conditionalFormatting>
  <conditionalFormatting sqref="B254">
    <cfRule type="cellIs" dxfId="143" priority="129" stopIfTrue="1" operator="lessThan">
      <formula>#REF!</formula>
    </cfRule>
  </conditionalFormatting>
  <conditionalFormatting sqref="D256:D257">
    <cfRule type="cellIs" dxfId="142" priority="126" stopIfTrue="1" operator="lessThan">
      <formula>#REF!</formula>
    </cfRule>
  </conditionalFormatting>
  <conditionalFormatting sqref="B256:B257">
    <cfRule type="cellIs" dxfId="141" priority="127" stopIfTrue="1" operator="lessThan">
      <formula>#REF!</formula>
    </cfRule>
  </conditionalFormatting>
  <conditionalFormatting sqref="D268">
    <cfRule type="cellIs" dxfId="140" priority="123" stopIfTrue="1" operator="lessThan">
      <formula>#REF!</formula>
    </cfRule>
  </conditionalFormatting>
  <conditionalFormatting sqref="B268">
    <cfRule type="cellIs" dxfId="139" priority="124" stopIfTrue="1" operator="lessThan">
      <formula>#REF!</formula>
    </cfRule>
  </conditionalFormatting>
  <conditionalFormatting sqref="D265">
    <cfRule type="cellIs" dxfId="138" priority="121" stopIfTrue="1" operator="lessThan">
      <formula>#REF!</formula>
    </cfRule>
  </conditionalFormatting>
  <conditionalFormatting sqref="B265">
    <cfRule type="cellIs" dxfId="137" priority="122" stopIfTrue="1" operator="lessThan">
      <formula>#REF!</formula>
    </cfRule>
  </conditionalFormatting>
  <conditionalFormatting sqref="D266">
    <cfRule type="cellIs" dxfId="136" priority="119" stopIfTrue="1" operator="lessThan">
      <formula>#REF!</formula>
    </cfRule>
  </conditionalFormatting>
  <conditionalFormatting sqref="B266">
    <cfRule type="cellIs" dxfId="135" priority="120" stopIfTrue="1" operator="lessThan">
      <formula>#REF!</formula>
    </cfRule>
  </conditionalFormatting>
  <conditionalFormatting sqref="D267">
    <cfRule type="cellIs" dxfId="134" priority="115" stopIfTrue="1" operator="lessThan">
      <formula>#REF!</formula>
    </cfRule>
  </conditionalFormatting>
  <conditionalFormatting sqref="B267">
    <cfRule type="cellIs" dxfId="133" priority="116" stopIfTrue="1" operator="lessThan">
      <formula>#REF!</formula>
    </cfRule>
  </conditionalFormatting>
  <conditionalFormatting sqref="D349">
    <cfRule type="cellIs" dxfId="132" priority="91" stopIfTrue="1" operator="lessThan">
      <formula>#REF!</formula>
    </cfRule>
  </conditionalFormatting>
  <conditionalFormatting sqref="B349">
    <cfRule type="cellIs" dxfId="131" priority="92" stopIfTrue="1" operator="lessThan">
      <formula>#REF!</formula>
    </cfRule>
  </conditionalFormatting>
  <conditionalFormatting sqref="E346">
    <cfRule type="cellIs" dxfId="130" priority="99" operator="notEqual">
      <formula>$M$7</formula>
    </cfRule>
    <cfRule type="cellIs" dxfId="129" priority="107" stopIfTrue="1" operator="lessThan">
      <formula>$L$4</formula>
    </cfRule>
  </conditionalFormatting>
  <conditionalFormatting sqref="D346">
    <cfRule type="cellIs" dxfId="128" priority="108" stopIfTrue="1" operator="lessThan">
      <formula>#REF!</formula>
    </cfRule>
  </conditionalFormatting>
  <conditionalFormatting sqref="D347 D352:D353 B352:B353">
    <cfRule type="cellIs" dxfId="127" priority="109" stopIfTrue="1" operator="lessThan">
      <formula>#REF!</formula>
    </cfRule>
  </conditionalFormatting>
  <conditionalFormatting sqref="D355">
    <cfRule type="cellIs" dxfId="126" priority="110" stopIfTrue="1" operator="lessThan">
      <formula>#REF!</formula>
    </cfRule>
  </conditionalFormatting>
  <conditionalFormatting sqref="B346">
    <cfRule type="cellIs" dxfId="125" priority="111" stopIfTrue="1" operator="lessThan">
      <formula>#REF!</formula>
    </cfRule>
  </conditionalFormatting>
  <conditionalFormatting sqref="B347">
    <cfRule type="cellIs" dxfId="124" priority="112" stopIfTrue="1" operator="lessThan">
      <formula>#REF!</formula>
    </cfRule>
  </conditionalFormatting>
  <conditionalFormatting sqref="B355">
    <cfRule type="cellIs" dxfId="123" priority="113" stopIfTrue="1" operator="lessThan">
      <formula>#REF!</formula>
    </cfRule>
  </conditionalFormatting>
  <conditionalFormatting sqref="D354">
    <cfRule type="cellIs" dxfId="122" priority="105" stopIfTrue="1" operator="lessThan">
      <formula>#REF!</formula>
    </cfRule>
  </conditionalFormatting>
  <conditionalFormatting sqref="B354">
    <cfRule type="cellIs" dxfId="121" priority="106" stopIfTrue="1" operator="lessThan">
      <formula>#REF!</formula>
    </cfRule>
  </conditionalFormatting>
  <conditionalFormatting sqref="H346">
    <cfRule type="cellIs" dxfId="120" priority="104" operator="lessThan">
      <formula>$L$5</formula>
    </cfRule>
  </conditionalFormatting>
  <conditionalFormatting sqref="D348">
    <cfRule type="cellIs" dxfId="119" priority="102" stopIfTrue="1" operator="lessThan">
      <formula>#REF!</formula>
    </cfRule>
  </conditionalFormatting>
  <conditionalFormatting sqref="B348">
    <cfRule type="cellIs" dxfId="118" priority="103" stopIfTrue="1" operator="lessThan">
      <formula>#REF!</formula>
    </cfRule>
  </conditionalFormatting>
  <conditionalFormatting sqref="D350:D351">
    <cfRule type="cellIs" dxfId="117" priority="100" stopIfTrue="1" operator="lessThan">
      <formula>#REF!</formula>
    </cfRule>
  </conditionalFormatting>
  <conditionalFormatting sqref="B350:B351">
    <cfRule type="cellIs" dxfId="116" priority="101" stopIfTrue="1" operator="lessThan">
      <formula>#REF!</formula>
    </cfRule>
  </conditionalFormatting>
  <conditionalFormatting sqref="D362">
    <cfRule type="cellIs" dxfId="115" priority="97" stopIfTrue="1" operator="lessThan">
      <formula>#REF!</formula>
    </cfRule>
  </conditionalFormatting>
  <conditionalFormatting sqref="B362">
    <cfRule type="cellIs" dxfId="114" priority="98" stopIfTrue="1" operator="lessThan">
      <formula>#REF!</formula>
    </cfRule>
  </conditionalFormatting>
  <conditionalFormatting sqref="D359">
    <cfRule type="cellIs" dxfId="113" priority="95" stopIfTrue="1" operator="lessThan">
      <formula>#REF!</formula>
    </cfRule>
  </conditionalFormatting>
  <conditionalFormatting sqref="B359">
    <cfRule type="cellIs" dxfId="112" priority="96" stopIfTrue="1" operator="lessThan">
      <formula>#REF!</formula>
    </cfRule>
  </conditionalFormatting>
  <conditionalFormatting sqref="D360">
    <cfRule type="cellIs" dxfId="111" priority="93" stopIfTrue="1" operator="lessThan">
      <formula>#REF!</formula>
    </cfRule>
  </conditionalFormatting>
  <conditionalFormatting sqref="B360">
    <cfRule type="cellIs" dxfId="110" priority="94" stopIfTrue="1" operator="lessThan">
      <formula>#REF!</formula>
    </cfRule>
  </conditionalFormatting>
  <conditionalFormatting sqref="D361">
    <cfRule type="cellIs" dxfId="109" priority="89" stopIfTrue="1" operator="lessThan">
      <formula>#REF!</formula>
    </cfRule>
  </conditionalFormatting>
  <conditionalFormatting sqref="B361">
    <cfRule type="cellIs" dxfId="108" priority="90" stopIfTrue="1" operator="lessThan">
      <formula>#REF!</formula>
    </cfRule>
  </conditionalFormatting>
  <conditionalFormatting sqref="D395">
    <cfRule type="cellIs" dxfId="107" priority="65" stopIfTrue="1" operator="lessThan">
      <formula>#REF!</formula>
    </cfRule>
  </conditionalFormatting>
  <conditionalFormatting sqref="B395">
    <cfRule type="cellIs" dxfId="106" priority="66" stopIfTrue="1" operator="lessThan">
      <formula>#REF!</formula>
    </cfRule>
  </conditionalFormatting>
  <conditionalFormatting sqref="E392">
    <cfRule type="cellIs" dxfId="105" priority="73" operator="notEqual">
      <formula>$M$7</formula>
    </cfRule>
    <cfRule type="cellIs" dxfId="104" priority="81" stopIfTrue="1" operator="lessThan">
      <formula>$L$4</formula>
    </cfRule>
  </conditionalFormatting>
  <conditionalFormatting sqref="D392">
    <cfRule type="cellIs" dxfId="103" priority="82" stopIfTrue="1" operator="lessThan">
      <formula>#REF!</formula>
    </cfRule>
  </conditionalFormatting>
  <conditionalFormatting sqref="D393 D398:D399 B398:B399">
    <cfRule type="cellIs" dxfId="102" priority="83" stopIfTrue="1" operator="lessThan">
      <formula>#REF!</formula>
    </cfRule>
  </conditionalFormatting>
  <conditionalFormatting sqref="D401">
    <cfRule type="cellIs" dxfId="101" priority="84" stopIfTrue="1" operator="lessThan">
      <formula>#REF!</formula>
    </cfRule>
  </conditionalFormatting>
  <conditionalFormatting sqref="B392">
    <cfRule type="cellIs" dxfId="100" priority="85" stopIfTrue="1" operator="lessThan">
      <formula>#REF!</formula>
    </cfRule>
  </conditionalFormatting>
  <conditionalFormatting sqref="B393">
    <cfRule type="cellIs" dxfId="99" priority="86" stopIfTrue="1" operator="lessThan">
      <formula>#REF!</formula>
    </cfRule>
  </conditionalFormatting>
  <conditionalFormatting sqref="B401">
    <cfRule type="cellIs" dxfId="98" priority="87" stopIfTrue="1" operator="lessThan">
      <formula>#REF!</formula>
    </cfRule>
  </conditionalFormatting>
  <conditionalFormatting sqref="D400">
    <cfRule type="cellIs" dxfId="97" priority="79" stopIfTrue="1" operator="lessThan">
      <formula>#REF!</formula>
    </cfRule>
  </conditionalFormatting>
  <conditionalFormatting sqref="B400">
    <cfRule type="cellIs" dxfId="96" priority="80" stopIfTrue="1" operator="lessThan">
      <formula>#REF!</formula>
    </cfRule>
  </conditionalFormatting>
  <conditionalFormatting sqref="H392">
    <cfRule type="cellIs" dxfId="95" priority="78" operator="lessThan">
      <formula>$L$5</formula>
    </cfRule>
  </conditionalFormatting>
  <conditionalFormatting sqref="D394">
    <cfRule type="cellIs" dxfId="94" priority="76" stopIfTrue="1" operator="lessThan">
      <formula>#REF!</formula>
    </cfRule>
  </conditionalFormatting>
  <conditionalFormatting sqref="B394">
    <cfRule type="cellIs" dxfId="93" priority="77" stopIfTrue="1" operator="lessThan">
      <formula>#REF!</formula>
    </cfRule>
  </conditionalFormatting>
  <conditionalFormatting sqref="D396:D397">
    <cfRule type="cellIs" dxfId="92" priority="74" stopIfTrue="1" operator="lessThan">
      <formula>#REF!</formula>
    </cfRule>
  </conditionalFormatting>
  <conditionalFormatting sqref="B396:B397">
    <cfRule type="cellIs" dxfId="91" priority="75" stopIfTrue="1" operator="lessThan">
      <formula>#REF!</formula>
    </cfRule>
  </conditionalFormatting>
  <conditionalFormatting sqref="D408">
    <cfRule type="cellIs" dxfId="90" priority="71" stopIfTrue="1" operator="lessThan">
      <formula>#REF!</formula>
    </cfRule>
  </conditionalFormatting>
  <conditionalFormatting sqref="B408">
    <cfRule type="cellIs" dxfId="89" priority="72" stopIfTrue="1" operator="lessThan">
      <formula>#REF!</formula>
    </cfRule>
  </conditionalFormatting>
  <conditionalFormatting sqref="D405">
    <cfRule type="cellIs" dxfId="88" priority="69" stopIfTrue="1" operator="lessThan">
      <formula>#REF!</formula>
    </cfRule>
  </conditionalFormatting>
  <conditionalFormatting sqref="B405">
    <cfRule type="cellIs" dxfId="87" priority="70" stopIfTrue="1" operator="lessThan">
      <formula>#REF!</formula>
    </cfRule>
  </conditionalFormatting>
  <conditionalFormatting sqref="D406">
    <cfRule type="cellIs" dxfId="86" priority="67" stopIfTrue="1" operator="lessThan">
      <formula>#REF!</formula>
    </cfRule>
  </conditionalFormatting>
  <conditionalFormatting sqref="B406">
    <cfRule type="cellIs" dxfId="85" priority="68" stopIfTrue="1" operator="lessThan">
      <formula>#REF!</formula>
    </cfRule>
  </conditionalFormatting>
  <conditionalFormatting sqref="D407">
    <cfRule type="cellIs" dxfId="84" priority="63" stopIfTrue="1" operator="lessThan">
      <formula>#REF!</formula>
    </cfRule>
  </conditionalFormatting>
  <conditionalFormatting sqref="B407">
    <cfRule type="cellIs" dxfId="83" priority="64" stopIfTrue="1" operator="lessThan">
      <formula>#REF!</formula>
    </cfRule>
  </conditionalFormatting>
  <conditionalFormatting sqref="B169">
    <cfRule type="cellIs" dxfId="82" priority="58" stopIfTrue="1" operator="lessThan">
      <formula>#REF!</formula>
    </cfRule>
  </conditionalFormatting>
  <conditionalFormatting sqref="D169">
    <cfRule type="cellIs" dxfId="81" priority="57" stopIfTrue="1" operator="lessThan">
      <formula>#REF!</formula>
    </cfRule>
  </conditionalFormatting>
  <conditionalFormatting sqref="B170">
    <cfRule type="cellIs" dxfId="80" priority="56" stopIfTrue="1" operator="lessThan">
      <formula>#REF!</formula>
    </cfRule>
  </conditionalFormatting>
  <conditionalFormatting sqref="B171">
    <cfRule type="cellIs" dxfId="79" priority="54" stopIfTrue="1" operator="lessThan">
      <formula>#REF!</formula>
    </cfRule>
  </conditionalFormatting>
  <conditionalFormatting sqref="D172">
    <cfRule type="cellIs" dxfId="78" priority="59" stopIfTrue="1" operator="lessThan">
      <formula>#REF!</formula>
    </cfRule>
  </conditionalFormatting>
  <conditionalFormatting sqref="B172">
    <cfRule type="cellIs" dxfId="77" priority="60" stopIfTrue="1" operator="lessThan">
      <formula>#REF!</formula>
    </cfRule>
  </conditionalFormatting>
  <conditionalFormatting sqref="D170">
    <cfRule type="cellIs" dxfId="76" priority="55" stopIfTrue="1" operator="lessThan">
      <formula>#REF!</formula>
    </cfRule>
  </conditionalFormatting>
  <conditionalFormatting sqref="D171">
    <cfRule type="cellIs" dxfId="75" priority="53" stopIfTrue="1" operator="lessThan">
      <formula>#REF!</formula>
    </cfRule>
  </conditionalFormatting>
  <conditionalFormatting sqref="I335">
    <cfRule type="cellIs" dxfId="74" priority="52" stopIfTrue="1" operator="notEqual">
      <formula>$M$240</formula>
    </cfRule>
  </conditionalFormatting>
  <conditionalFormatting sqref="D302">
    <cfRule type="cellIs" dxfId="73" priority="29" stopIfTrue="1" operator="lessThan">
      <formula>#REF!</formula>
    </cfRule>
  </conditionalFormatting>
  <conditionalFormatting sqref="B302">
    <cfRule type="cellIs" dxfId="72" priority="30" stopIfTrue="1" operator="lessThan">
      <formula>#REF!</formula>
    </cfRule>
  </conditionalFormatting>
  <conditionalFormatting sqref="E299">
    <cfRule type="cellIs" dxfId="71" priority="37" operator="notEqual">
      <formula>$M$7</formula>
    </cfRule>
    <cfRule type="cellIs" dxfId="70" priority="45" stopIfTrue="1" operator="lessThan">
      <formula>$L$4</formula>
    </cfRule>
  </conditionalFormatting>
  <conditionalFormatting sqref="D299">
    <cfRule type="cellIs" dxfId="69" priority="46" stopIfTrue="1" operator="lessThan">
      <formula>#REF!</formula>
    </cfRule>
  </conditionalFormatting>
  <conditionalFormatting sqref="D300 D305:D306 B305:B306">
    <cfRule type="cellIs" dxfId="68" priority="47" stopIfTrue="1" operator="lessThan">
      <formula>#REF!</formula>
    </cfRule>
  </conditionalFormatting>
  <conditionalFormatting sqref="D308">
    <cfRule type="cellIs" dxfId="67" priority="48" stopIfTrue="1" operator="lessThan">
      <formula>#REF!</formula>
    </cfRule>
  </conditionalFormatting>
  <conditionalFormatting sqref="B299">
    <cfRule type="cellIs" dxfId="66" priority="49" stopIfTrue="1" operator="lessThan">
      <formula>#REF!</formula>
    </cfRule>
  </conditionalFormatting>
  <conditionalFormatting sqref="B300">
    <cfRule type="cellIs" dxfId="65" priority="50" stopIfTrue="1" operator="lessThan">
      <formula>#REF!</formula>
    </cfRule>
  </conditionalFormatting>
  <conditionalFormatting sqref="B308">
    <cfRule type="cellIs" dxfId="64" priority="51" stopIfTrue="1" operator="lessThan">
      <formula>#REF!</formula>
    </cfRule>
  </conditionalFormatting>
  <conditionalFormatting sqref="D307">
    <cfRule type="cellIs" dxfId="63" priority="43" stopIfTrue="1" operator="lessThan">
      <formula>#REF!</formula>
    </cfRule>
  </conditionalFormatting>
  <conditionalFormatting sqref="B307">
    <cfRule type="cellIs" dxfId="62" priority="44" stopIfTrue="1" operator="lessThan">
      <formula>#REF!</formula>
    </cfRule>
  </conditionalFormatting>
  <conditionalFormatting sqref="H299">
    <cfRule type="cellIs" dxfId="61" priority="42" operator="lessThan">
      <formula>$L$5</formula>
    </cfRule>
  </conditionalFormatting>
  <conditionalFormatting sqref="D301">
    <cfRule type="cellIs" dxfId="60" priority="40" stopIfTrue="1" operator="lessThan">
      <formula>#REF!</formula>
    </cfRule>
  </conditionalFormatting>
  <conditionalFormatting sqref="B301">
    <cfRule type="cellIs" dxfId="59" priority="41" stopIfTrue="1" operator="lessThan">
      <formula>#REF!</formula>
    </cfRule>
  </conditionalFormatting>
  <conditionalFormatting sqref="D303:D304">
    <cfRule type="cellIs" dxfId="58" priority="38" stopIfTrue="1" operator="lessThan">
      <formula>#REF!</formula>
    </cfRule>
  </conditionalFormatting>
  <conditionalFormatting sqref="B303:B304">
    <cfRule type="cellIs" dxfId="57" priority="39" stopIfTrue="1" operator="lessThan">
      <formula>#REF!</formula>
    </cfRule>
  </conditionalFormatting>
  <conditionalFormatting sqref="D315">
    <cfRule type="cellIs" dxfId="56" priority="35" stopIfTrue="1" operator="lessThan">
      <formula>#REF!</formula>
    </cfRule>
  </conditionalFormatting>
  <conditionalFormatting sqref="B315">
    <cfRule type="cellIs" dxfId="55" priority="36" stopIfTrue="1" operator="lessThan">
      <formula>#REF!</formula>
    </cfRule>
  </conditionalFormatting>
  <conditionalFormatting sqref="D312">
    <cfRule type="cellIs" dxfId="54" priority="33" stopIfTrue="1" operator="lessThan">
      <formula>#REF!</formula>
    </cfRule>
  </conditionalFormatting>
  <conditionalFormatting sqref="B312">
    <cfRule type="cellIs" dxfId="53" priority="34" stopIfTrue="1" operator="lessThan">
      <formula>#REF!</formula>
    </cfRule>
  </conditionalFormatting>
  <conditionalFormatting sqref="D313">
    <cfRule type="cellIs" dxfId="52" priority="31" stopIfTrue="1" operator="lessThan">
      <formula>#REF!</formula>
    </cfRule>
  </conditionalFormatting>
  <conditionalFormatting sqref="B313">
    <cfRule type="cellIs" dxfId="51" priority="32" stopIfTrue="1" operator="lessThan">
      <formula>#REF!</formula>
    </cfRule>
  </conditionalFormatting>
  <conditionalFormatting sqref="D314">
    <cfRule type="cellIs" dxfId="50" priority="27" stopIfTrue="1" operator="lessThan">
      <formula>#REF!</formula>
    </cfRule>
  </conditionalFormatting>
  <conditionalFormatting sqref="B314">
    <cfRule type="cellIs" dxfId="49" priority="28" stopIfTrue="1" operator="lessThan">
      <formula>#REF!</formula>
    </cfRule>
  </conditionalFormatting>
  <conditionalFormatting sqref="D442">
    <cfRule type="cellIs" dxfId="48" priority="3" stopIfTrue="1" operator="lessThan">
      <formula>#REF!</formula>
    </cfRule>
  </conditionalFormatting>
  <conditionalFormatting sqref="B442">
    <cfRule type="cellIs" dxfId="47" priority="4" stopIfTrue="1" operator="lessThan">
      <formula>#REF!</formula>
    </cfRule>
  </conditionalFormatting>
  <conditionalFormatting sqref="E439">
    <cfRule type="cellIs" dxfId="46" priority="11" operator="notEqual">
      <formula>$M$7</formula>
    </cfRule>
    <cfRule type="cellIs" dxfId="45" priority="19" stopIfTrue="1" operator="lessThan">
      <formula>$L$4</formula>
    </cfRule>
  </conditionalFormatting>
  <conditionalFormatting sqref="D439">
    <cfRule type="cellIs" dxfId="44" priority="20" stopIfTrue="1" operator="lessThan">
      <formula>#REF!</formula>
    </cfRule>
  </conditionalFormatting>
  <conditionalFormatting sqref="D440 D445:D446 B445:B446">
    <cfRule type="cellIs" dxfId="43" priority="21" stopIfTrue="1" operator="lessThan">
      <formula>#REF!</formula>
    </cfRule>
  </conditionalFormatting>
  <conditionalFormatting sqref="D448">
    <cfRule type="cellIs" dxfId="42" priority="22" stopIfTrue="1" operator="lessThan">
      <formula>#REF!</formula>
    </cfRule>
  </conditionalFormatting>
  <conditionalFormatting sqref="B439">
    <cfRule type="cellIs" dxfId="41" priority="23" stopIfTrue="1" operator="lessThan">
      <formula>#REF!</formula>
    </cfRule>
  </conditionalFormatting>
  <conditionalFormatting sqref="B440">
    <cfRule type="cellIs" dxfId="40" priority="24" stopIfTrue="1" operator="lessThan">
      <formula>#REF!</formula>
    </cfRule>
  </conditionalFormatting>
  <conditionalFormatting sqref="B448">
    <cfRule type="cellIs" dxfId="39" priority="25" stopIfTrue="1" operator="lessThan">
      <formula>#REF!</formula>
    </cfRule>
  </conditionalFormatting>
  <conditionalFormatting sqref="D447">
    <cfRule type="cellIs" dxfId="38" priority="17" stopIfTrue="1" operator="lessThan">
      <formula>#REF!</formula>
    </cfRule>
  </conditionalFormatting>
  <conditionalFormatting sqref="B447">
    <cfRule type="cellIs" dxfId="37" priority="18" stopIfTrue="1" operator="lessThan">
      <formula>#REF!</formula>
    </cfRule>
  </conditionalFormatting>
  <conditionalFormatting sqref="H439">
    <cfRule type="cellIs" dxfId="36" priority="16" operator="lessThan">
      <formula>$L$5</formula>
    </cfRule>
  </conditionalFormatting>
  <conditionalFormatting sqref="D441">
    <cfRule type="cellIs" dxfId="35" priority="14" stopIfTrue="1" operator="lessThan">
      <formula>#REF!</formula>
    </cfRule>
  </conditionalFormatting>
  <conditionalFormatting sqref="B441">
    <cfRule type="cellIs" dxfId="34" priority="15" stopIfTrue="1" operator="lessThan">
      <formula>#REF!</formula>
    </cfRule>
  </conditionalFormatting>
  <conditionalFormatting sqref="D443:D444">
    <cfRule type="cellIs" dxfId="33" priority="12" stopIfTrue="1" operator="lessThan">
      <formula>#REF!</formula>
    </cfRule>
  </conditionalFormatting>
  <conditionalFormatting sqref="B443:B444">
    <cfRule type="cellIs" dxfId="32" priority="13" stopIfTrue="1" operator="lessThan">
      <formula>#REF!</formula>
    </cfRule>
  </conditionalFormatting>
  <conditionalFormatting sqref="D455">
    <cfRule type="cellIs" dxfId="31" priority="9" stopIfTrue="1" operator="lessThan">
      <formula>#REF!</formula>
    </cfRule>
  </conditionalFormatting>
  <conditionalFormatting sqref="B455">
    <cfRule type="cellIs" dxfId="30" priority="10" stopIfTrue="1" operator="lessThan">
      <formula>#REF!</formula>
    </cfRule>
  </conditionalFormatting>
  <conditionalFormatting sqref="D452">
    <cfRule type="cellIs" dxfId="29" priority="7" stopIfTrue="1" operator="lessThan">
      <formula>#REF!</formula>
    </cfRule>
  </conditionalFormatting>
  <conditionalFormatting sqref="B452">
    <cfRule type="cellIs" dxfId="28" priority="8" stopIfTrue="1" operator="lessThan">
      <formula>#REF!</formula>
    </cfRule>
  </conditionalFormatting>
  <conditionalFormatting sqref="D453">
    <cfRule type="cellIs" dxfId="27" priority="5" stopIfTrue="1" operator="lessThan">
      <formula>#REF!</formula>
    </cfRule>
  </conditionalFormatting>
  <conditionalFormatting sqref="B453">
    <cfRule type="cellIs" dxfId="26" priority="6" stopIfTrue="1" operator="lessThan">
      <formula>#REF!</formula>
    </cfRule>
  </conditionalFormatting>
  <conditionalFormatting sqref="D454">
    <cfRule type="cellIs" dxfId="25" priority="1" stopIfTrue="1" operator="lessThan">
      <formula>#REF!</formula>
    </cfRule>
  </conditionalFormatting>
  <conditionalFormatting sqref="B454">
    <cfRule type="cellIs" dxfId="24" priority="2" stopIfTrue="1" operator="lessThan">
      <formula>#REF!</formula>
    </cfRule>
  </conditionalFormatting>
  <printOptions horizontalCentered="1" verticalCentered="1"/>
  <pageMargins left="0.59055118110236227" right="0.59055118110236227" top="0.59055118110236227" bottom="0.59055118110236227" header="0.39370078740157483" footer="0.39370078740157483"/>
  <pageSetup scale="71" fitToHeight="9" orientation="landscape" r:id="rId1"/>
  <headerFooter>
    <oddHeader>&amp;C&amp;P de &amp;N</oddHeader>
    <oddFooter>&amp;LIng. Angélica González&amp;C&amp;F&amp;R&amp;A</oddFooter>
  </headerFooter>
  <rowBreaks count="8" manualBreakCount="8">
    <brk id="99" max="12" man="1"/>
    <brk id="147" max="12" man="1"/>
    <brk id="195" max="12" man="1"/>
    <brk id="243" max="12" man="1"/>
    <brk id="290" max="12" man="1"/>
    <brk id="337" max="12" man="1"/>
    <brk id="383" max="12" man="1"/>
    <brk id="43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pageSetUpPr fitToPage="1"/>
  </sheetPr>
  <dimension ref="A2:M232"/>
  <sheetViews>
    <sheetView workbookViewId="0">
      <selection activeCell="E3" sqref="E3"/>
    </sheetView>
  </sheetViews>
  <sheetFormatPr baseColWidth="10" defaultRowHeight="12.75"/>
  <cols>
    <col min="1" max="1" width="10.5703125" style="352" customWidth="1"/>
    <col min="2" max="2" width="35.7109375" style="352" customWidth="1"/>
    <col min="3" max="3" width="25.140625" style="352" customWidth="1"/>
    <col min="4" max="4" width="10" style="352" customWidth="1"/>
    <col min="5" max="5" width="21.28515625" style="352" bestFit="1" customWidth="1"/>
    <col min="6" max="6" width="7" style="352" customWidth="1"/>
    <col min="7" max="7" width="5.5703125" style="352" customWidth="1"/>
    <col min="8" max="8" width="16.5703125" style="352" customWidth="1"/>
    <col min="9" max="251" width="11.42578125" style="352"/>
    <col min="252" max="252" width="32.85546875" style="352" customWidth="1"/>
    <col min="253" max="253" width="23.5703125" style="352" customWidth="1"/>
    <col min="254" max="255" width="21" style="352" customWidth="1"/>
    <col min="256" max="256" width="25.140625" style="352" customWidth="1"/>
    <col min="257" max="257" width="22.140625" style="352" customWidth="1"/>
    <col min="258" max="258" width="4.7109375" style="352" customWidth="1"/>
    <col min="259" max="259" width="22" style="352" customWidth="1"/>
    <col min="260" max="260" width="23.7109375" style="352" customWidth="1"/>
    <col min="261" max="261" width="16.5703125" style="352" customWidth="1"/>
    <col min="262" max="262" width="7" style="352" customWidth="1"/>
    <col min="263" max="263" width="5.5703125" style="352" customWidth="1"/>
    <col min="264" max="264" width="16.5703125" style="352" customWidth="1"/>
    <col min="265" max="507" width="11.42578125" style="352"/>
    <col min="508" max="508" width="32.85546875" style="352" customWidth="1"/>
    <col min="509" max="509" width="23.5703125" style="352" customWidth="1"/>
    <col min="510" max="511" width="21" style="352" customWidth="1"/>
    <col min="512" max="512" width="25.140625" style="352" customWidth="1"/>
    <col min="513" max="513" width="22.140625" style="352" customWidth="1"/>
    <col min="514" max="514" width="4.7109375" style="352" customWidth="1"/>
    <col min="515" max="515" width="22" style="352" customWidth="1"/>
    <col min="516" max="516" width="23.7109375" style="352" customWidth="1"/>
    <col min="517" max="517" width="16.5703125" style="352" customWidth="1"/>
    <col min="518" max="518" width="7" style="352" customWidth="1"/>
    <col min="519" max="519" width="5.5703125" style="352" customWidth="1"/>
    <col min="520" max="520" width="16.5703125" style="352" customWidth="1"/>
    <col min="521" max="763" width="11.42578125" style="352"/>
    <col min="764" max="764" width="32.85546875" style="352" customWidth="1"/>
    <col min="765" max="765" width="23.5703125" style="352" customWidth="1"/>
    <col min="766" max="767" width="21" style="352" customWidth="1"/>
    <col min="768" max="768" width="25.140625" style="352" customWidth="1"/>
    <col min="769" max="769" width="22.140625" style="352" customWidth="1"/>
    <col min="770" max="770" width="4.7109375" style="352" customWidth="1"/>
    <col min="771" max="771" width="22" style="352" customWidth="1"/>
    <col min="772" max="772" width="23.7109375" style="352" customWidth="1"/>
    <col min="773" max="773" width="16.5703125" style="352" customWidth="1"/>
    <col min="774" max="774" width="7" style="352" customWidth="1"/>
    <col min="775" max="775" width="5.5703125" style="352" customWidth="1"/>
    <col min="776" max="776" width="16.5703125" style="352" customWidth="1"/>
    <col min="777" max="1019" width="11.42578125" style="352"/>
    <col min="1020" max="1020" width="32.85546875" style="352" customWidth="1"/>
    <col min="1021" max="1021" width="23.5703125" style="352" customWidth="1"/>
    <col min="1022" max="1023" width="21" style="352" customWidth="1"/>
    <col min="1024" max="1024" width="25.140625" style="352" customWidth="1"/>
    <col min="1025" max="1025" width="22.140625" style="352" customWidth="1"/>
    <col min="1026" max="1026" width="4.7109375" style="352" customWidth="1"/>
    <col min="1027" max="1027" width="22" style="352" customWidth="1"/>
    <col min="1028" max="1028" width="23.7109375" style="352" customWidth="1"/>
    <col min="1029" max="1029" width="16.5703125" style="352" customWidth="1"/>
    <col min="1030" max="1030" width="7" style="352" customWidth="1"/>
    <col min="1031" max="1031" width="5.5703125" style="352" customWidth="1"/>
    <col min="1032" max="1032" width="16.5703125" style="352" customWidth="1"/>
    <col min="1033" max="1275" width="11.42578125" style="352"/>
    <col min="1276" max="1276" width="32.85546875" style="352" customWidth="1"/>
    <col min="1277" max="1277" width="23.5703125" style="352" customWidth="1"/>
    <col min="1278" max="1279" width="21" style="352" customWidth="1"/>
    <col min="1280" max="1280" width="25.140625" style="352" customWidth="1"/>
    <col min="1281" max="1281" width="22.140625" style="352" customWidth="1"/>
    <col min="1282" max="1282" width="4.7109375" style="352" customWidth="1"/>
    <col min="1283" max="1283" width="22" style="352" customWidth="1"/>
    <col min="1284" max="1284" width="23.7109375" style="352" customWidth="1"/>
    <col min="1285" max="1285" width="16.5703125" style="352" customWidth="1"/>
    <col min="1286" max="1286" width="7" style="352" customWidth="1"/>
    <col min="1287" max="1287" width="5.5703125" style="352" customWidth="1"/>
    <col min="1288" max="1288" width="16.5703125" style="352" customWidth="1"/>
    <col min="1289" max="1531" width="11.42578125" style="352"/>
    <col min="1532" max="1532" width="32.85546875" style="352" customWidth="1"/>
    <col min="1533" max="1533" width="23.5703125" style="352" customWidth="1"/>
    <col min="1534" max="1535" width="21" style="352" customWidth="1"/>
    <col min="1536" max="1536" width="25.140625" style="352" customWidth="1"/>
    <col min="1537" max="1537" width="22.140625" style="352" customWidth="1"/>
    <col min="1538" max="1538" width="4.7109375" style="352" customWidth="1"/>
    <col min="1539" max="1539" width="22" style="352" customWidth="1"/>
    <col min="1540" max="1540" width="23.7109375" style="352" customWidth="1"/>
    <col min="1541" max="1541" width="16.5703125" style="352" customWidth="1"/>
    <col min="1542" max="1542" width="7" style="352" customWidth="1"/>
    <col min="1543" max="1543" width="5.5703125" style="352" customWidth="1"/>
    <col min="1544" max="1544" width="16.5703125" style="352" customWidth="1"/>
    <col min="1545" max="1787" width="11.42578125" style="352"/>
    <col min="1788" max="1788" width="32.85546875" style="352" customWidth="1"/>
    <col min="1789" max="1789" width="23.5703125" style="352" customWidth="1"/>
    <col min="1790" max="1791" width="21" style="352" customWidth="1"/>
    <col min="1792" max="1792" width="25.140625" style="352" customWidth="1"/>
    <col min="1793" max="1793" width="22.140625" style="352" customWidth="1"/>
    <col min="1794" max="1794" width="4.7109375" style="352" customWidth="1"/>
    <col min="1795" max="1795" width="22" style="352" customWidth="1"/>
    <col min="1796" max="1796" width="23.7109375" style="352" customWidth="1"/>
    <col min="1797" max="1797" width="16.5703125" style="352" customWidth="1"/>
    <col min="1798" max="1798" width="7" style="352" customWidth="1"/>
    <col min="1799" max="1799" width="5.5703125" style="352" customWidth="1"/>
    <col min="1800" max="1800" width="16.5703125" style="352" customWidth="1"/>
    <col min="1801" max="2043" width="11.42578125" style="352"/>
    <col min="2044" max="2044" width="32.85546875" style="352" customWidth="1"/>
    <col min="2045" max="2045" width="23.5703125" style="352" customWidth="1"/>
    <col min="2046" max="2047" width="21" style="352" customWidth="1"/>
    <col min="2048" max="2048" width="25.140625" style="352" customWidth="1"/>
    <col min="2049" max="2049" width="22.140625" style="352" customWidth="1"/>
    <col min="2050" max="2050" width="4.7109375" style="352" customWidth="1"/>
    <col min="2051" max="2051" width="22" style="352" customWidth="1"/>
    <col min="2052" max="2052" width="23.7109375" style="352" customWidth="1"/>
    <col min="2053" max="2053" width="16.5703125" style="352" customWidth="1"/>
    <col min="2054" max="2054" width="7" style="352" customWidth="1"/>
    <col min="2055" max="2055" width="5.5703125" style="352" customWidth="1"/>
    <col min="2056" max="2056" width="16.5703125" style="352" customWidth="1"/>
    <col min="2057" max="2299" width="11.42578125" style="352"/>
    <col min="2300" max="2300" width="32.85546875" style="352" customWidth="1"/>
    <col min="2301" max="2301" width="23.5703125" style="352" customWidth="1"/>
    <col min="2302" max="2303" width="21" style="352" customWidth="1"/>
    <col min="2304" max="2304" width="25.140625" style="352" customWidth="1"/>
    <col min="2305" max="2305" width="22.140625" style="352" customWidth="1"/>
    <col min="2306" max="2306" width="4.7109375" style="352" customWidth="1"/>
    <col min="2307" max="2307" width="22" style="352" customWidth="1"/>
    <col min="2308" max="2308" width="23.7109375" style="352" customWidth="1"/>
    <col min="2309" max="2309" width="16.5703125" style="352" customWidth="1"/>
    <col min="2310" max="2310" width="7" style="352" customWidth="1"/>
    <col min="2311" max="2311" width="5.5703125" style="352" customWidth="1"/>
    <col min="2312" max="2312" width="16.5703125" style="352" customWidth="1"/>
    <col min="2313" max="2555" width="11.42578125" style="352"/>
    <col min="2556" max="2556" width="32.85546875" style="352" customWidth="1"/>
    <col min="2557" max="2557" width="23.5703125" style="352" customWidth="1"/>
    <col min="2558" max="2559" width="21" style="352" customWidth="1"/>
    <col min="2560" max="2560" width="25.140625" style="352" customWidth="1"/>
    <col min="2561" max="2561" width="22.140625" style="352" customWidth="1"/>
    <col min="2562" max="2562" width="4.7109375" style="352" customWidth="1"/>
    <col min="2563" max="2563" width="22" style="352" customWidth="1"/>
    <col min="2564" max="2564" width="23.7109375" style="352" customWidth="1"/>
    <col min="2565" max="2565" width="16.5703125" style="352" customWidth="1"/>
    <col min="2566" max="2566" width="7" style="352" customWidth="1"/>
    <col min="2567" max="2567" width="5.5703125" style="352" customWidth="1"/>
    <col min="2568" max="2568" width="16.5703125" style="352" customWidth="1"/>
    <col min="2569" max="2811" width="11.42578125" style="352"/>
    <col min="2812" max="2812" width="32.85546875" style="352" customWidth="1"/>
    <col min="2813" max="2813" width="23.5703125" style="352" customWidth="1"/>
    <col min="2814" max="2815" width="21" style="352" customWidth="1"/>
    <col min="2816" max="2816" width="25.140625" style="352" customWidth="1"/>
    <col min="2817" max="2817" width="22.140625" style="352" customWidth="1"/>
    <col min="2818" max="2818" width="4.7109375" style="352" customWidth="1"/>
    <col min="2819" max="2819" width="22" style="352" customWidth="1"/>
    <col min="2820" max="2820" width="23.7109375" style="352" customWidth="1"/>
    <col min="2821" max="2821" width="16.5703125" style="352" customWidth="1"/>
    <col min="2822" max="2822" width="7" style="352" customWidth="1"/>
    <col min="2823" max="2823" width="5.5703125" style="352" customWidth="1"/>
    <col min="2824" max="2824" width="16.5703125" style="352" customWidth="1"/>
    <col min="2825" max="3067" width="11.42578125" style="352"/>
    <col min="3068" max="3068" width="32.85546875" style="352" customWidth="1"/>
    <col min="3069" max="3069" width="23.5703125" style="352" customWidth="1"/>
    <col min="3070" max="3071" width="21" style="352" customWidth="1"/>
    <col min="3072" max="3072" width="25.140625" style="352" customWidth="1"/>
    <col min="3073" max="3073" width="22.140625" style="352" customWidth="1"/>
    <col min="3074" max="3074" width="4.7109375" style="352" customWidth="1"/>
    <col min="3075" max="3075" width="22" style="352" customWidth="1"/>
    <col min="3076" max="3076" width="23.7109375" style="352" customWidth="1"/>
    <col min="3077" max="3077" width="16.5703125" style="352" customWidth="1"/>
    <col min="3078" max="3078" width="7" style="352" customWidth="1"/>
    <col min="3079" max="3079" width="5.5703125" style="352" customWidth="1"/>
    <col min="3080" max="3080" width="16.5703125" style="352" customWidth="1"/>
    <col min="3081" max="3323" width="11.42578125" style="352"/>
    <col min="3324" max="3324" width="32.85546875" style="352" customWidth="1"/>
    <col min="3325" max="3325" width="23.5703125" style="352" customWidth="1"/>
    <col min="3326" max="3327" width="21" style="352" customWidth="1"/>
    <col min="3328" max="3328" width="25.140625" style="352" customWidth="1"/>
    <col min="3329" max="3329" width="22.140625" style="352" customWidth="1"/>
    <col min="3330" max="3330" width="4.7109375" style="352" customWidth="1"/>
    <col min="3331" max="3331" width="22" style="352" customWidth="1"/>
    <col min="3332" max="3332" width="23.7109375" style="352" customWidth="1"/>
    <col min="3333" max="3333" width="16.5703125" style="352" customWidth="1"/>
    <col min="3334" max="3334" width="7" style="352" customWidth="1"/>
    <col min="3335" max="3335" width="5.5703125" style="352" customWidth="1"/>
    <col min="3336" max="3336" width="16.5703125" style="352" customWidth="1"/>
    <col min="3337" max="3579" width="11.42578125" style="352"/>
    <col min="3580" max="3580" width="32.85546875" style="352" customWidth="1"/>
    <col min="3581" max="3581" width="23.5703125" style="352" customWidth="1"/>
    <col min="3582" max="3583" width="21" style="352" customWidth="1"/>
    <col min="3584" max="3584" width="25.140625" style="352" customWidth="1"/>
    <col min="3585" max="3585" width="22.140625" style="352" customWidth="1"/>
    <col min="3586" max="3586" width="4.7109375" style="352" customWidth="1"/>
    <col min="3587" max="3587" width="22" style="352" customWidth="1"/>
    <col min="3588" max="3588" width="23.7109375" style="352" customWidth="1"/>
    <col min="3589" max="3589" width="16.5703125" style="352" customWidth="1"/>
    <col min="3590" max="3590" width="7" style="352" customWidth="1"/>
    <col min="3591" max="3591" width="5.5703125" style="352" customWidth="1"/>
    <col min="3592" max="3592" width="16.5703125" style="352" customWidth="1"/>
    <col min="3593" max="3835" width="11.42578125" style="352"/>
    <col min="3836" max="3836" width="32.85546875" style="352" customWidth="1"/>
    <col min="3837" max="3837" width="23.5703125" style="352" customWidth="1"/>
    <col min="3838" max="3839" width="21" style="352" customWidth="1"/>
    <col min="3840" max="3840" width="25.140625" style="352" customWidth="1"/>
    <col min="3841" max="3841" width="22.140625" style="352" customWidth="1"/>
    <col min="3842" max="3842" width="4.7109375" style="352" customWidth="1"/>
    <col min="3843" max="3843" width="22" style="352" customWidth="1"/>
    <col min="3844" max="3844" width="23.7109375" style="352" customWidth="1"/>
    <col min="3845" max="3845" width="16.5703125" style="352" customWidth="1"/>
    <col min="3846" max="3846" width="7" style="352" customWidth="1"/>
    <col min="3847" max="3847" width="5.5703125" style="352" customWidth="1"/>
    <col min="3848" max="3848" width="16.5703125" style="352" customWidth="1"/>
    <col min="3849" max="4091" width="11.42578125" style="352"/>
    <col min="4092" max="4092" width="32.85546875" style="352" customWidth="1"/>
    <col min="4093" max="4093" width="23.5703125" style="352" customWidth="1"/>
    <col min="4094" max="4095" width="21" style="352" customWidth="1"/>
    <col min="4096" max="4096" width="25.140625" style="352" customWidth="1"/>
    <col min="4097" max="4097" width="22.140625" style="352" customWidth="1"/>
    <col min="4098" max="4098" width="4.7109375" style="352" customWidth="1"/>
    <col min="4099" max="4099" width="22" style="352" customWidth="1"/>
    <col min="4100" max="4100" width="23.7109375" style="352" customWidth="1"/>
    <col min="4101" max="4101" width="16.5703125" style="352" customWidth="1"/>
    <col min="4102" max="4102" width="7" style="352" customWidth="1"/>
    <col min="4103" max="4103" width="5.5703125" style="352" customWidth="1"/>
    <col min="4104" max="4104" width="16.5703125" style="352" customWidth="1"/>
    <col min="4105" max="4347" width="11.42578125" style="352"/>
    <col min="4348" max="4348" width="32.85546875" style="352" customWidth="1"/>
    <col min="4349" max="4349" width="23.5703125" style="352" customWidth="1"/>
    <col min="4350" max="4351" width="21" style="352" customWidth="1"/>
    <col min="4352" max="4352" width="25.140625" style="352" customWidth="1"/>
    <col min="4353" max="4353" width="22.140625" style="352" customWidth="1"/>
    <col min="4354" max="4354" width="4.7109375" style="352" customWidth="1"/>
    <col min="4355" max="4355" width="22" style="352" customWidth="1"/>
    <col min="4356" max="4356" width="23.7109375" style="352" customWidth="1"/>
    <col min="4357" max="4357" width="16.5703125" style="352" customWidth="1"/>
    <col min="4358" max="4358" width="7" style="352" customWidth="1"/>
    <col min="4359" max="4359" width="5.5703125" style="352" customWidth="1"/>
    <col min="4360" max="4360" width="16.5703125" style="352" customWidth="1"/>
    <col min="4361" max="4603" width="11.42578125" style="352"/>
    <col min="4604" max="4604" width="32.85546875" style="352" customWidth="1"/>
    <col min="4605" max="4605" width="23.5703125" style="352" customWidth="1"/>
    <col min="4606" max="4607" width="21" style="352" customWidth="1"/>
    <col min="4608" max="4608" width="25.140625" style="352" customWidth="1"/>
    <col min="4609" max="4609" width="22.140625" style="352" customWidth="1"/>
    <col min="4610" max="4610" width="4.7109375" style="352" customWidth="1"/>
    <col min="4611" max="4611" width="22" style="352" customWidth="1"/>
    <col min="4612" max="4612" width="23.7109375" style="352" customWidth="1"/>
    <col min="4613" max="4613" width="16.5703125" style="352" customWidth="1"/>
    <col min="4614" max="4614" width="7" style="352" customWidth="1"/>
    <col min="4615" max="4615" width="5.5703125" style="352" customWidth="1"/>
    <col min="4616" max="4616" width="16.5703125" style="352" customWidth="1"/>
    <col min="4617" max="4859" width="11.42578125" style="352"/>
    <col min="4860" max="4860" width="32.85546875" style="352" customWidth="1"/>
    <col min="4861" max="4861" width="23.5703125" style="352" customWidth="1"/>
    <col min="4862" max="4863" width="21" style="352" customWidth="1"/>
    <col min="4864" max="4864" width="25.140625" style="352" customWidth="1"/>
    <col min="4865" max="4865" width="22.140625" style="352" customWidth="1"/>
    <col min="4866" max="4866" width="4.7109375" style="352" customWidth="1"/>
    <col min="4867" max="4867" width="22" style="352" customWidth="1"/>
    <col min="4868" max="4868" width="23.7109375" style="352" customWidth="1"/>
    <col min="4869" max="4869" width="16.5703125" style="352" customWidth="1"/>
    <col min="4870" max="4870" width="7" style="352" customWidth="1"/>
    <col min="4871" max="4871" width="5.5703125" style="352" customWidth="1"/>
    <col min="4872" max="4872" width="16.5703125" style="352" customWidth="1"/>
    <col min="4873" max="5115" width="11.42578125" style="352"/>
    <col min="5116" max="5116" width="32.85546875" style="352" customWidth="1"/>
    <col min="5117" max="5117" width="23.5703125" style="352" customWidth="1"/>
    <col min="5118" max="5119" width="21" style="352" customWidth="1"/>
    <col min="5120" max="5120" width="25.140625" style="352" customWidth="1"/>
    <col min="5121" max="5121" width="22.140625" style="352" customWidth="1"/>
    <col min="5122" max="5122" width="4.7109375" style="352" customWidth="1"/>
    <col min="5123" max="5123" width="22" style="352" customWidth="1"/>
    <col min="5124" max="5124" width="23.7109375" style="352" customWidth="1"/>
    <col min="5125" max="5125" width="16.5703125" style="352" customWidth="1"/>
    <col min="5126" max="5126" width="7" style="352" customWidth="1"/>
    <col min="5127" max="5127" width="5.5703125" style="352" customWidth="1"/>
    <col min="5128" max="5128" width="16.5703125" style="352" customWidth="1"/>
    <col min="5129" max="5371" width="11.42578125" style="352"/>
    <col min="5372" max="5372" width="32.85546875" style="352" customWidth="1"/>
    <col min="5373" max="5373" width="23.5703125" style="352" customWidth="1"/>
    <col min="5374" max="5375" width="21" style="352" customWidth="1"/>
    <col min="5376" max="5376" width="25.140625" style="352" customWidth="1"/>
    <col min="5377" max="5377" width="22.140625" style="352" customWidth="1"/>
    <col min="5378" max="5378" width="4.7109375" style="352" customWidth="1"/>
    <col min="5379" max="5379" width="22" style="352" customWidth="1"/>
    <col min="5380" max="5380" width="23.7109375" style="352" customWidth="1"/>
    <col min="5381" max="5381" width="16.5703125" style="352" customWidth="1"/>
    <col min="5382" max="5382" width="7" style="352" customWidth="1"/>
    <col min="5383" max="5383" width="5.5703125" style="352" customWidth="1"/>
    <col min="5384" max="5384" width="16.5703125" style="352" customWidth="1"/>
    <col min="5385" max="5627" width="11.42578125" style="352"/>
    <col min="5628" max="5628" width="32.85546875" style="352" customWidth="1"/>
    <col min="5629" max="5629" width="23.5703125" style="352" customWidth="1"/>
    <col min="5630" max="5631" width="21" style="352" customWidth="1"/>
    <col min="5632" max="5632" width="25.140625" style="352" customWidth="1"/>
    <col min="5633" max="5633" width="22.140625" style="352" customWidth="1"/>
    <col min="5634" max="5634" width="4.7109375" style="352" customWidth="1"/>
    <col min="5635" max="5635" width="22" style="352" customWidth="1"/>
    <col min="5636" max="5636" width="23.7109375" style="352" customWidth="1"/>
    <col min="5637" max="5637" width="16.5703125" style="352" customWidth="1"/>
    <col min="5638" max="5638" width="7" style="352" customWidth="1"/>
    <col min="5639" max="5639" width="5.5703125" style="352" customWidth="1"/>
    <col min="5640" max="5640" width="16.5703125" style="352" customWidth="1"/>
    <col min="5641" max="5883" width="11.42578125" style="352"/>
    <col min="5884" max="5884" width="32.85546875" style="352" customWidth="1"/>
    <col min="5885" max="5885" width="23.5703125" style="352" customWidth="1"/>
    <col min="5886" max="5887" width="21" style="352" customWidth="1"/>
    <col min="5888" max="5888" width="25.140625" style="352" customWidth="1"/>
    <col min="5889" max="5889" width="22.140625" style="352" customWidth="1"/>
    <col min="5890" max="5890" width="4.7109375" style="352" customWidth="1"/>
    <col min="5891" max="5891" width="22" style="352" customWidth="1"/>
    <col min="5892" max="5892" width="23.7109375" style="352" customWidth="1"/>
    <col min="5893" max="5893" width="16.5703125" style="352" customWidth="1"/>
    <col min="5894" max="5894" width="7" style="352" customWidth="1"/>
    <col min="5895" max="5895" width="5.5703125" style="352" customWidth="1"/>
    <col min="5896" max="5896" width="16.5703125" style="352" customWidth="1"/>
    <col min="5897" max="6139" width="11.42578125" style="352"/>
    <col min="6140" max="6140" width="32.85546875" style="352" customWidth="1"/>
    <col min="6141" max="6141" width="23.5703125" style="352" customWidth="1"/>
    <col min="6142" max="6143" width="21" style="352" customWidth="1"/>
    <col min="6144" max="6144" width="25.140625" style="352" customWidth="1"/>
    <col min="6145" max="6145" width="22.140625" style="352" customWidth="1"/>
    <col min="6146" max="6146" width="4.7109375" style="352" customWidth="1"/>
    <col min="6147" max="6147" width="22" style="352" customWidth="1"/>
    <col min="6148" max="6148" width="23.7109375" style="352" customWidth="1"/>
    <col min="6149" max="6149" width="16.5703125" style="352" customWidth="1"/>
    <col min="6150" max="6150" width="7" style="352" customWidth="1"/>
    <col min="6151" max="6151" width="5.5703125" style="352" customWidth="1"/>
    <col min="6152" max="6152" width="16.5703125" style="352" customWidth="1"/>
    <col min="6153" max="6395" width="11.42578125" style="352"/>
    <col min="6396" max="6396" width="32.85546875" style="352" customWidth="1"/>
    <col min="6397" max="6397" width="23.5703125" style="352" customWidth="1"/>
    <col min="6398" max="6399" width="21" style="352" customWidth="1"/>
    <col min="6400" max="6400" width="25.140625" style="352" customWidth="1"/>
    <col min="6401" max="6401" width="22.140625" style="352" customWidth="1"/>
    <col min="6402" max="6402" width="4.7109375" style="352" customWidth="1"/>
    <col min="6403" max="6403" width="22" style="352" customWidth="1"/>
    <col min="6404" max="6404" width="23.7109375" style="352" customWidth="1"/>
    <col min="6405" max="6405" width="16.5703125" style="352" customWidth="1"/>
    <col min="6406" max="6406" width="7" style="352" customWidth="1"/>
    <col min="6407" max="6407" width="5.5703125" style="352" customWidth="1"/>
    <col min="6408" max="6408" width="16.5703125" style="352" customWidth="1"/>
    <col min="6409" max="6651" width="11.42578125" style="352"/>
    <col min="6652" max="6652" width="32.85546875" style="352" customWidth="1"/>
    <col min="6653" max="6653" width="23.5703125" style="352" customWidth="1"/>
    <col min="6654" max="6655" width="21" style="352" customWidth="1"/>
    <col min="6656" max="6656" width="25.140625" style="352" customWidth="1"/>
    <col min="6657" max="6657" width="22.140625" style="352" customWidth="1"/>
    <col min="6658" max="6658" width="4.7109375" style="352" customWidth="1"/>
    <col min="6659" max="6659" width="22" style="352" customWidth="1"/>
    <col min="6660" max="6660" width="23.7109375" style="352" customWidth="1"/>
    <col min="6661" max="6661" width="16.5703125" style="352" customWidth="1"/>
    <col min="6662" max="6662" width="7" style="352" customWidth="1"/>
    <col min="6663" max="6663" width="5.5703125" style="352" customWidth="1"/>
    <col min="6664" max="6664" width="16.5703125" style="352" customWidth="1"/>
    <col min="6665" max="6907" width="11.42578125" style="352"/>
    <col min="6908" max="6908" width="32.85546875" style="352" customWidth="1"/>
    <col min="6909" max="6909" width="23.5703125" style="352" customWidth="1"/>
    <col min="6910" max="6911" width="21" style="352" customWidth="1"/>
    <col min="6912" max="6912" width="25.140625" style="352" customWidth="1"/>
    <col min="6913" max="6913" width="22.140625" style="352" customWidth="1"/>
    <col min="6914" max="6914" width="4.7109375" style="352" customWidth="1"/>
    <col min="6915" max="6915" width="22" style="352" customWidth="1"/>
    <col min="6916" max="6916" width="23.7109375" style="352" customWidth="1"/>
    <col min="6917" max="6917" width="16.5703125" style="352" customWidth="1"/>
    <col min="6918" max="6918" width="7" style="352" customWidth="1"/>
    <col min="6919" max="6919" width="5.5703125" style="352" customWidth="1"/>
    <col min="6920" max="6920" width="16.5703125" style="352" customWidth="1"/>
    <col min="6921" max="7163" width="11.42578125" style="352"/>
    <col min="7164" max="7164" width="32.85546875" style="352" customWidth="1"/>
    <col min="7165" max="7165" width="23.5703125" style="352" customWidth="1"/>
    <col min="7166" max="7167" width="21" style="352" customWidth="1"/>
    <col min="7168" max="7168" width="25.140625" style="352" customWidth="1"/>
    <col min="7169" max="7169" width="22.140625" style="352" customWidth="1"/>
    <col min="7170" max="7170" width="4.7109375" style="352" customWidth="1"/>
    <col min="7171" max="7171" width="22" style="352" customWidth="1"/>
    <col min="7172" max="7172" width="23.7109375" style="352" customWidth="1"/>
    <col min="7173" max="7173" width="16.5703125" style="352" customWidth="1"/>
    <col min="7174" max="7174" width="7" style="352" customWidth="1"/>
    <col min="7175" max="7175" width="5.5703125" style="352" customWidth="1"/>
    <col min="7176" max="7176" width="16.5703125" style="352" customWidth="1"/>
    <col min="7177" max="7419" width="11.42578125" style="352"/>
    <col min="7420" max="7420" width="32.85546875" style="352" customWidth="1"/>
    <col min="7421" max="7421" width="23.5703125" style="352" customWidth="1"/>
    <col min="7422" max="7423" width="21" style="352" customWidth="1"/>
    <col min="7424" max="7424" width="25.140625" style="352" customWidth="1"/>
    <col min="7425" max="7425" width="22.140625" style="352" customWidth="1"/>
    <col min="7426" max="7426" width="4.7109375" style="352" customWidth="1"/>
    <col min="7427" max="7427" width="22" style="352" customWidth="1"/>
    <col min="7428" max="7428" width="23.7109375" style="352" customWidth="1"/>
    <col min="7429" max="7429" width="16.5703125" style="352" customWidth="1"/>
    <col min="7430" max="7430" width="7" style="352" customWidth="1"/>
    <col min="7431" max="7431" width="5.5703125" style="352" customWidth="1"/>
    <col min="7432" max="7432" width="16.5703125" style="352" customWidth="1"/>
    <col min="7433" max="7675" width="11.42578125" style="352"/>
    <col min="7676" max="7676" width="32.85546875" style="352" customWidth="1"/>
    <col min="7677" max="7677" width="23.5703125" style="352" customWidth="1"/>
    <col min="7678" max="7679" width="21" style="352" customWidth="1"/>
    <col min="7680" max="7680" width="25.140625" style="352" customWidth="1"/>
    <col min="7681" max="7681" width="22.140625" style="352" customWidth="1"/>
    <col min="7682" max="7682" width="4.7109375" style="352" customWidth="1"/>
    <col min="7683" max="7683" width="22" style="352" customWidth="1"/>
    <col min="7684" max="7684" width="23.7109375" style="352" customWidth="1"/>
    <col min="7685" max="7685" width="16.5703125" style="352" customWidth="1"/>
    <col min="7686" max="7686" width="7" style="352" customWidth="1"/>
    <col min="7687" max="7687" width="5.5703125" style="352" customWidth="1"/>
    <col min="7688" max="7688" width="16.5703125" style="352" customWidth="1"/>
    <col min="7689" max="7931" width="11.42578125" style="352"/>
    <col min="7932" max="7932" width="32.85546875" style="352" customWidth="1"/>
    <col min="7933" max="7933" width="23.5703125" style="352" customWidth="1"/>
    <col min="7934" max="7935" width="21" style="352" customWidth="1"/>
    <col min="7936" max="7936" width="25.140625" style="352" customWidth="1"/>
    <col min="7937" max="7937" width="22.140625" style="352" customWidth="1"/>
    <col min="7938" max="7938" width="4.7109375" style="352" customWidth="1"/>
    <col min="7939" max="7939" width="22" style="352" customWidth="1"/>
    <col min="7940" max="7940" width="23.7109375" style="352" customWidth="1"/>
    <col min="7941" max="7941" width="16.5703125" style="352" customWidth="1"/>
    <col min="7942" max="7942" width="7" style="352" customWidth="1"/>
    <col min="7943" max="7943" width="5.5703125" style="352" customWidth="1"/>
    <col min="7944" max="7944" width="16.5703125" style="352" customWidth="1"/>
    <col min="7945" max="8187" width="11.42578125" style="352"/>
    <col min="8188" max="8188" width="32.85546875" style="352" customWidth="1"/>
    <col min="8189" max="8189" width="23.5703125" style="352" customWidth="1"/>
    <col min="8190" max="8191" width="21" style="352" customWidth="1"/>
    <col min="8192" max="8192" width="25.140625" style="352" customWidth="1"/>
    <col min="8193" max="8193" width="22.140625" style="352" customWidth="1"/>
    <col min="8194" max="8194" width="4.7109375" style="352" customWidth="1"/>
    <col min="8195" max="8195" width="22" style="352" customWidth="1"/>
    <col min="8196" max="8196" width="23.7109375" style="352" customWidth="1"/>
    <col min="8197" max="8197" width="16.5703125" style="352" customWidth="1"/>
    <col min="8198" max="8198" width="7" style="352" customWidth="1"/>
    <col min="8199" max="8199" width="5.5703125" style="352" customWidth="1"/>
    <col min="8200" max="8200" width="16.5703125" style="352" customWidth="1"/>
    <col min="8201" max="8443" width="11.42578125" style="352"/>
    <col min="8444" max="8444" width="32.85546875" style="352" customWidth="1"/>
    <col min="8445" max="8445" width="23.5703125" style="352" customWidth="1"/>
    <col min="8446" max="8447" width="21" style="352" customWidth="1"/>
    <col min="8448" max="8448" width="25.140625" style="352" customWidth="1"/>
    <col min="8449" max="8449" width="22.140625" style="352" customWidth="1"/>
    <col min="8450" max="8450" width="4.7109375" style="352" customWidth="1"/>
    <col min="8451" max="8451" width="22" style="352" customWidth="1"/>
    <col min="8452" max="8452" width="23.7109375" style="352" customWidth="1"/>
    <col min="8453" max="8453" width="16.5703125" style="352" customWidth="1"/>
    <col min="8454" max="8454" width="7" style="352" customWidth="1"/>
    <col min="8455" max="8455" width="5.5703125" style="352" customWidth="1"/>
    <col min="8456" max="8456" width="16.5703125" style="352" customWidth="1"/>
    <col min="8457" max="8699" width="11.42578125" style="352"/>
    <col min="8700" max="8700" width="32.85546875" style="352" customWidth="1"/>
    <col min="8701" max="8701" width="23.5703125" style="352" customWidth="1"/>
    <col min="8702" max="8703" width="21" style="352" customWidth="1"/>
    <col min="8704" max="8704" width="25.140625" style="352" customWidth="1"/>
    <col min="8705" max="8705" width="22.140625" style="352" customWidth="1"/>
    <col min="8706" max="8706" width="4.7109375" style="352" customWidth="1"/>
    <col min="8707" max="8707" width="22" style="352" customWidth="1"/>
    <col min="8708" max="8708" width="23.7109375" style="352" customWidth="1"/>
    <col min="8709" max="8709" width="16.5703125" style="352" customWidth="1"/>
    <col min="8710" max="8710" width="7" style="352" customWidth="1"/>
    <col min="8711" max="8711" width="5.5703125" style="352" customWidth="1"/>
    <col min="8712" max="8712" width="16.5703125" style="352" customWidth="1"/>
    <col min="8713" max="8955" width="11.42578125" style="352"/>
    <col min="8956" max="8956" width="32.85546875" style="352" customWidth="1"/>
    <col min="8957" max="8957" width="23.5703125" style="352" customWidth="1"/>
    <col min="8958" max="8959" width="21" style="352" customWidth="1"/>
    <col min="8960" max="8960" width="25.140625" style="352" customWidth="1"/>
    <col min="8961" max="8961" width="22.140625" style="352" customWidth="1"/>
    <col min="8962" max="8962" width="4.7109375" style="352" customWidth="1"/>
    <col min="8963" max="8963" width="22" style="352" customWidth="1"/>
    <col min="8964" max="8964" width="23.7109375" style="352" customWidth="1"/>
    <col min="8965" max="8965" width="16.5703125" style="352" customWidth="1"/>
    <col min="8966" max="8966" width="7" style="352" customWidth="1"/>
    <col min="8967" max="8967" width="5.5703125" style="352" customWidth="1"/>
    <col min="8968" max="8968" width="16.5703125" style="352" customWidth="1"/>
    <col min="8969" max="9211" width="11.42578125" style="352"/>
    <col min="9212" max="9212" width="32.85546875" style="352" customWidth="1"/>
    <col min="9213" max="9213" width="23.5703125" style="352" customWidth="1"/>
    <col min="9214" max="9215" width="21" style="352" customWidth="1"/>
    <col min="9216" max="9216" width="25.140625" style="352" customWidth="1"/>
    <col min="9217" max="9217" width="22.140625" style="352" customWidth="1"/>
    <col min="9218" max="9218" width="4.7109375" style="352" customWidth="1"/>
    <col min="9219" max="9219" width="22" style="352" customWidth="1"/>
    <col min="9220" max="9220" width="23.7109375" style="352" customWidth="1"/>
    <col min="9221" max="9221" width="16.5703125" style="352" customWidth="1"/>
    <col min="9222" max="9222" width="7" style="352" customWidth="1"/>
    <col min="9223" max="9223" width="5.5703125" style="352" customWidth="1"/>
    <col min="9224" max="9224" width="16.5703125" style="352" customWidth="1"/>
    <col min="9225" max="9467" width="11.42578125" style="352"/>
    <col min="9468" max="9468" width="32.85546875" style="352" customWidth="1"/>
    <col min="9469" max="9469" width="23.5703125" style="352" customWidth="1"/>
    <col min="9470" max="9471" width="21" style="352" customWidth="1"/>
    <col min="9472" max="9472" width="25.140625" style="352" customWidth="1"/>
    <col min="9473" max="9473" width="22.140625" style="352" customWidth="1"/>
    <col min="9474" max="9474" width="4.7109375" style="352" customWidth="1"/>
    <col min="9475" max="9475" width="22" style="352" customWidth="1"/>
    <col min="9476" max="9476" width="23.7109375" style="352" customWidth="1"/>
    <col min="9477" max="9477" width="16.5703125" style="352" customWidth="1"/>
    <col min="9478" max="9478" width="7" style="352" customWidth="1"/>
    <col min="9479" max="9479" width="5.5703125" style="352" customWidth="1"/>
    <col min="9480" max="9480" width="16.5703125" style="352" customWidth="1"/>
    <col min="9481" max="9723" width="11.42578125" style="352"/>
    <col min="9724" max="9724" width="32.85546875" style="352" customWidth="1"/>
    <col min="9725" max="9725" width="23.5703125" style="352" customWidth="1"/>
    <col min="9726" max="9727" width="21" style="352" customWidth="1"/>
    <col min="9728" max="9728" width="25.140625" style="352" customWidth="1"/>
    <col min="9729" max="9729" width="22.140625" style="352" customWidth="1"/>
    <col min="9730" max="9730" width="4.7109375" style="352" customWidth="1"/>
    <col min="9731" max="9731" width="22" style="352" customWidth="1"/>
    <col min="9732" max="9732" width="23.7109375" style="352" customWidth="1"/>
    <col min="9733" max="9733" width="16.5703125" style="352" customWidth="1"/>
    <col min="9734" max="9734" width="7" style="352" customWidth="1"/>
    <col min="9735" max="9735" width="5.5703125" style="352" customWidth="1"/>
    <col min="9736" max="9736" width="16.5703125" style="352" customWidth="1"/>
    <col min="9737" max="9979" width="11.42578125" style="352"/>
    <col min="9980" max="9980" width="32.85546875" style="352" customWidth="1"/>
    <col min="9981" max="9981" width="23.5703125" style="352" customWidth="1"/>
    <col min="9982" max="9983" width="21" style="352" customWidth="1"/>
    <col min="9984" max="9984" width="25.140625" style="352" customWidth="1"/>
    <col min="9985" max="9985" width="22.140625" style="352" customWidth="1"/>
    <col min="9986" max="9986" width="4.7109375" style="352" customWidth="1"/>
    <col min="9987" max="9987" width="22" style="352" customWidth="1"/>
    <col min="9988" max="9988" width="23.7109375" style="352" customWidth="1"/>
    <col min="9989" max="9989" width="16.5703125" style="352" customWidth="1"/>
    <col min="9990" max="9990" width="7" style="352" customWidth="1"/>
    <col min="9991" max="9991" width="5.5703125" style="352" customWidth="1"/>
    <col min="9992" max="9992" width="16.5703125" style="352" customWidth="1"/>
    <col min="9993" max="10235" width="11.42578125" style="352"/>
    <col min="10236" max="10236" width="32.85546875" style="352" customWidth="1"/>
    <col min="10237" max="10237" width="23.5703125" style="352" customWidth="1"/>
    <col min="10238" max="10239" width="21" style="352" customWidth="1"/>
    <col min="10240" max="10240" width="25.140625" style="352" customWidth="1"/>
    <col min="10241" max="10241" width="22.140625" style="352" customWidth="1"/>
    <col min="10242" max="10242" width="4.7109375" style="352" customWidth="1"/>
    <col min="10243" max="10243" width="22" style="352" customWidth="1"/>
    <col min="10244" max="10244" width="23.7109375" style="352" customWidth="1"/>
    <col min="10245" max="10245" width="16.5703125" style="352" customWidth="1"/>
    <col min="10246" max="10246" width="7" style="352" customWidth="1"/>
    <col min="10247" max="10247" width="5.5703125" style="352" customWidth="1"/>
    <col min="10248" max="10248" width="16.5703125" style="352" customWidth="1"/>
    <col min="10249" max="10491" width="11.42578125" style="352"/>
    <col min="10492" max="10492" width="32.85546875" style="352" customWidth="1"/>
    <col min="10493" max="10493" width="23.5703125" style="352" customWidth="1"/>
    <col min="10494" max="10495" width="21" style="352" customWidth="1"/>
    <col min="10496" max="10496" width="25.140625" style="352" customWidth="1"/>
    <col min="10497" max="10497" width="22.140625" style="352" customWidth="1"/>
    <col min="10498" max="10498" width="4.7109375" style="352" customWidth="1"/>
    <col min="10499" max="10499" width="22" style="352" customWidth="1"/>
    <col min="10500" max="10500" width="23.7109375" style="352" customWidth="1"/>
    <col min="10501" max="10501" width="16.5703125" style="352" customWidth="1"/>
    <col min="10502" max="10502" width="7" style="352" customWidth="1"/>
    <col min="10503" max="10503" width="5.5703125" style="352" customWidth="1"/>
    <col min="10504" max="10504" width="16.5703125" style="352" customWidth="1"/>
    <col min="10505" max="10747" width="11.42578125" style="352"/>
    <col min="10748" max="10748" width="32.85546875" style="352" customWidth="1"/>
    <col min="10749" max="10749" width="23.5703125" style="352" customWidth="1"/>
    <col min="10750" max="10751" width="21" style="352" customWidth="1"/>
    <col min="10752" max="10752" width="25.140625" style="352" customWidth="1"/>
    <col min="10753" max="10753" width="22.140625" style="352" customWidth="1"/>
    <col min="10754" max="10754" width="4.7109375" style="352" customWidth="1"/>
    <col min="10755" max="10755" width="22" style="352" customWidth="1"/>
    <col min="10756" max="10756" width="23.7109375" style="352" customWidth="1"/>
    <col min="10757" max="10757" width="16.5703125" style="352" customWidth="1"/>
    <col min="10758" max="10758" width="7" style="352" customWidth="1"/>
    <col min="10759" max="10759" width="5.5703125" style="352" customWidth="1"/>
    <col min="10760" max="10760" width="16.5703125" style="352" customWidth="1"/>
    <col min="10761" max="11003" width="11.42578125" style="352"/>
    <col min="11004" max="11004" width="32.85546875" style="352" customWidth="1"/>
    <col min="11005" max="11005" width="23.5703125" style="352" customWidth="1"/>
    <col min="11006" max="11007" width="21" style="352" customWidth="1"/>
    <col min="11008" max="11008" width="25.140625" style="352" customWidth="1"/>
    <col min="11009" max="11009" width="22.140625" style="352" customWidth="1"/>
    <col min="11010" max="11010" width="4.7109375" style="352" customWidth="1"/>
    <col min="11011" max="11011" width="22" style="352" customWidth="1"/>
    <col min="11012" max="11012" width="23.7109375" style="352" customWidth="1"/>
    <col min="11013" max="11013" width="16.5703125" style="352" customWidth="1"/>
    <col min="11014" max="11014" width="7" style="352" customWidth="1"/>
    <col min="11015" max="11015" width="5.5703125" style="352" customWidth="1"/>
    <col min="11016" max="11016" width="16.5703125" style="352" customWidth="1"/>
    <col min="11017" max="11259" width="11.42578125" style="352"/>
    <col min="11260" max="11260" width="32.85546875" style="352" customWidth="1"/>
    <col min="11261" max="11261" width="23.5703125" style="352" customWidth="1"/>
    <col min="11262" max="11263" width="21" style="352" customWidth="1"/>
    <col min="11264" max="11264" width="25.140625" style="352" customWidth="1"/>
    <col min="11265" max="11265" width="22.140625" style="352" customWidth="1"/>
    <col min="11266" max="11266" width="4.7109375" style="352" customWidth="1"/>
    <col min="11267" max="11267" width="22" style="352" customWidth="1"/>
    <col min="11268" max="11268" width="23.7109375" style="352" customWidth="1"/>
    <col min="11269" max="11269" width="16.5703125" style="352" customWidth="1"/>
    <col min="11270" max="11270" width="7" style="352" customWidth="1"/>
    <col min="11271" max="11271" width="5.5703125" style="352" customWidth="1"/>
    <col min="11272" max="11272" width="16.5703125" style="352" customWidth="1"/>
    <col min="11273" max="11515" width="11.42578125" style="352"/>
    <col min="11516" max="11516" width="32.85546875" style="352" customWidth="1"/>
    <col min="11517" max="11517" width="23.5703125" style="352" customWidth="1"/>
    <col min="11518" max="11519" width="21" style="352" customWidth="1"/>
    <col min="11520" max="11520" width="25.140625" style="352" customWidth="1"/>
    <col min="11521" max="11521" width="22.140625" style="352" customWidth="1"/>
    <col min="11522" max="11522" width="4.7109375" style="352" customWidth="1"/>
    <col min="11523" max="11523" width="22" style="352" customWidth="1"/>
    <col min="11524" max="11524" width="23.7109375" style="352" customWidth="1"/>
    <col min="11525" max="11525" width="16.5703125" style="352" customWidth="1"/>
    <col min="11526" max="11526" width="7" style="352" customWidth="1"/>
    <col min="11527" max="11527" width="5.5703125" style="352" customWidth="1"/>
    <col min="11528" max="11528" width="16.5703125" style="352" customWidth="1"/>
    <col min="11529" max="11771" width="11.42578125" style="352"/>
    <col min="11772" max="11772" width="32.85546875" style="352" customWidth="1"/>
    <col min="11773" max="11773" width="23.5703125" style="352" customWidth="1"/>
    <col min="11774" max="11775" width="21" style="352" customWidth="1"/>
    <col min="11776" max="11776" width="25.140625" style="352" customWidth="1"/>
    <col min="11777" max="11777" width="22.140625" style="352" customWidth="1"/>
    <col min="11778" max="11778" width="4.7109375" style="352" customWidth="1"/>
    <col min="11779" max="11779" width="22" style="352" customWidth="1"/>
    <col min="11780" max="11780" width="23.7109375" style="352" customWidth="1"/>
    <col min="11781" max="11781" width="16.5703125" style="352" customWidth="1"/>
    <col min="11782" max="11782" width="7" style="352" customWidth="1"/>
    <col min="11783" max="11783" width="5.5703125" style="352" customWidth="1"/>
    <col min="11784" max="11784" width="16.5703125" style="352" customWidth="1"/>
    <col min="11785" max="12027" width="11.42578125" style="352"/>
    <col min="12028" max="12028" width="32.85546875" style="352" customWidth="1"/>
    <col min="12029" max="12029" width="23.5703125" style="352" customWidth="1"/>
    <col min="12030" max="12031" width="21" style="352" customWidth="1"/>
    <col min="12032" max="12032" width="25.140625" style="352" customWidth="1"/>
    <col min="12033" max="12033" width="22.140625" style="352" customWidth="1"/>
    <col min="12034" max="12034" width="4.7109375" style="352" customWidth="1"/>
    <col min="12035" max="12035" width="22" style="352" customWidth="1"/>
    <col min="12036" max="12036" width="23.7109375" style="352" customWidth="1"/>
    <col min="12037" max="12037" width="16.5703125" style="352" customWidth="1"/>
    <col min="12038" max="12038" width="7" style="352" customWidth="1"/>
    <col min="12039" max="12039" width="5.5703125" style="352" customWidth="1"/>
    <col min="12040" max="12040" width="16.5703125" style="352" customWidth="1"/>
    <col min="12041" max="12283" width="11.42578125" style="352"/>
    <col min="12284" max="12284" width="32.85546875" style="352" customWidth="1"/>
    <col min="12285" max="12285" width="23.5703125" style="352" customWidth="1"/>
    <col min="12286" max="12287" width="21" style="352" customWidth="1"/>
    <col min="12288" max="12288" width="25.140625" style="352" customWidth="1"/>
    <col min="12289" max="12289" width="22.140625" style="352" customWidth="1"/>
    <col min="12290" max="12290" width="4.7109375" style="352" customWidth="1"/>
    <col min="12291" max="12291" width="22" style="352" customWidth="1"/>
    <col min="12292" max="12292" width="23.7109375" style="352" customWidth="1"/>
    <col min="12293" max="12293" width="16.5703125" style="352" customWidth="1"/>
    <col min="12294" max="12294" width="7" style="352" customWidth="1"/>
    <col min="12295" max="12295" width="5.5703125" style="352" customWidth="1"/>
    <col min="12296" max="12296" width="16.5703125" style="352" customWidth="1"/>
    <col min="12297" max="12539" width="11.42578125" style="352"/>
    <col min="12540" max="12540" width="32.85546875" style="352" customWidth="1"/>
    <col min="12541" max="12541" width="23.5703125" style="352" customWidth="1"/>
    <col min="12542" max="12543" width="21" style="352" customWidth="1"/>
    <col min="12544" max="12544" width="25.140625" style="352" customWidth="1"/>
    <col min="12545" max="12545" width="22.140625" style="352" customWidth="1"/>
    <col min="12546" max="12546" width="4.7109375" style="352" customWidth="1"/>
    <col min="12547" max="12547" width="22" style="352" customWidth="1"/>
    <col min="12548" max="12548" width="23.7109375" style="352" customWidth="1"/>
    <col min="12549" max="12549" width="16.5703125" style="352" customWidth="1"/>
    <col min="12550" max="12550" width="7" style="352" customWidth="1"/>
    <col min="12551" max="12551" width="5.5703125" style="352" customWidth="1"/>
    <col min="12552" max="12552" width="16.5703125" style="352" customWidth="1"/>
    <col min="12553" max="12795" width="11.42578125" style="352"/>
    <col min="12796" max="12796" width="32.85546875" style="352" customWidth="1"/>
    <col min="12797" max="12797" width="23.5703125" style="352" customWidth="1"/>
    <col min="12798" max="12799" width="21" style="352" customWidth="1"/>
    <col min="12800" max="12800" width="25.140625" style="352" customWidth="1"/>
    <col min="12801" max="12801" width="22.140625" style="352" customWidth="1"/>
    <col min="12802" max="12802" width="4.7109375" style="352" customWidth="1"/>
    <col min="12803" max="12803" width="22" style="352" customWidth="1"/>
    <col min="12804" max="12804" width="23.7109375" style="352" customWidth="1"/>
    <col min="12805" max="12805" width="16.5703125" style="352" customWidth="1"/>
    <col min="12806" max="12806" width="7" style="352" customWidth="1"/>
    <col min="12807" max="12807" width="5.5703125" style="352" customWidth="1"/>
    <col min="12808" max="12808" width="16.5703125" style="352" customWidth="1"/>
    <col min="12809" max="13051" width="11.42578125" style="352"/>
    <col min="13052" max="13052" width="32.85546875" style="352" customWidth="1"/>
    <col min="13053" max="13053" width="23.5703125" style="352" customWidth="1"/>
    <col min="13054" max="13055" width="21" style="352" customWidth="1"/>
    <col min="13056" max="13056" width="25.140625" style="352" customWidth="1"/>
    <col min="13057" max="13057" width="22.140625" style="352" customWidth="1"/>
    <col min="13058" max="13058" width="4.7109375" style="352" customWidth="1"/>
    <col min="13059" max="13059" width="22" style="352" customWidth="1"/>
    <col min="13060" max="13060" width="23.7109375" style="352" customWidth="1"/>
    <col min="13061" max="13061" width="16.5703125" style="352" customWidth="1"/>
    <col min="13062" max="13062" width="7" style="352" customWidth="1"/>
    <col min="13063" max="13063" width="5.5703125" style="352" customWidth="1"/>
    <col min="13064" max="13064" width="16.5703125" style="352" customWidth="1"/>
    <col min="13065" max="13307" width="11.42578125" style="352"/>
    <col min="13308" max="13308" width="32.85546875" style="352" customWidth="1"/>
    <col min="13309" max="13309" width="23.5703125" style="352" customWidth="1"/>
    <col min="13310" max="13311" width="21" style="352" customWidth="1"/>
    <col min="13312" max="13312" width="25.140625" style="352" customWidth="1"/>
    <col min="13313" max="13313" width="22.140625" style="352" customWidth="1"/>
    <col min="13314" max="13314" width="4.7109375" style="352" customWidth="1"/>
    <col min="13315" max="13315" width="22" style="352" customWidth="1"/>
    <col min="13316" max="13316" width="23.7109375" style="352" customWidth="1"/>
    <col min="13317" max="13317" width="16.5703125" style="352" customWidth="1"/>
    <col min="13318" max="13318" width="7" style="352" customWidth="1"/>
    <col min="13319" max="13319" width="5.5703125" style="352" customWidth="1"/>
    <col min="13320" max="13320" width="16.5703125" style="352" customWidth="1"/>
    <col min="13321" max="13563" width="11.42578125" style="352"/>
    <col min="13564" max="13564" width="32.85546875" style="352" customWidth="1"/>
    <col min="13565" max="13565" width="23.5703125" style="352" customWidth="1"/>
    <col min="13566" max="13567" width="21" style="352" customWidth="1"/>
    <col min="13568" max="13568" width="25.140625" style="352" customWidth="1"/>
    <col min="13569" max="13569" width="22.140625" style="352" customWidth="1"/>
    <col min="13570" max="13570" width="4.7109375" style="352" customWidth="1"/>
    <col min="13571" max="13571" width="22" style="352" customWidth="1"/>
    <col min="13572" max="13572" width="23.7109375" style="352" customWidth="1"/>
    <col min="13573" max="13573" width="16.5703125" style="352" customWidth="1"/>
    <col min="13574" max="13574" width="7" style="352" customWidth="1"/>
    <col min="13575" max="13575" width="5.5703125" style="352" customWidth="1"/>
    <col min="13576" max="13576" width="16.5703125" style="352" customWidth="1"/>
    <col min="13577" max="13819" width="11.42578125" style="352"/>
    <col min="13820" max="13820" width="32.85546875" style="352" customWidth="1"/>
    <col min="13821" max="13821" width="23.5703125" style="352" customWidth="1"/>
    <col min="13822" max="13823" width="21" style="352" customWidth="1"/>
    <col min="13824" max="13824" width="25.140625" style="352" customWidth="1"/>
    <col min="13825" max="13825" width="22.140625" style="352" customWidth="1"/>
    <col min="13826" max="13826" width="4.7109375" style="352" customWidth="1"/>
    <col min="13827" max="13827" width="22" style="352" customWidth="1"/>
    <col min="13828" max="13828" width="23.7109375" style="352" customWidth="1"/>
    <col min="13829" max="13829" width="16.5703125" style="352" customWidth="1"/>
    <col min="13830" max="13830" width="7" style="352" customWidth="1"/>
    <col min="13831" max="13831" width="5.5703125" style="352" customWidth="1"/>
    <col min="13832" max="13832" width="16.5703125" style="352" customWidth="1"/>
    <col min="13833" max="14075" width="11.42578125" style="352"/>
    <col min="14076" max="14076" width="32.85546875" style="352" customWidth="1"/>
    <col min="14077" max="14077" width="23.5703125" style="352" customWidth="1"/>
    <col min="14078" max="14079" width="21" style="352" customWidth="1"/>
    <col min="14080" max="14080" width="25.140625" style="352" customWidth="1"/>
    <col min="14081" max="14081" width="22.140625" style="352" customWidth="1"/>
    <col min="14082" max="14082" width="4.7109375" style="352" customWidth="1"/>
    <col min="14083" max="14083" width="22" style="352" customWidth="1"/>
    <col min="14084" max="14084" width="23.7109375" style="352" customWidth="1"/>
    <col min="14085" max="14085" width="16.5703125" style="352" customWidth="1"/>
    <col min="14086" max="14086" width="7" style="352" customWidth="1"/>
    <col min="14087" max="14087" width="5.5703125" style="352" customWidth="1"/>
    <col min="14088" max="14088" width="16.5703125" style="352" customWidth="1"/>
    <col min="14089" max="14331" width="11.42578125" style="352"/>
    <col min="14332" max="14332" width="32.85546875" style="352" customWidth="1"/>
    <col min="14333" max="14333" width="23.5703125" style="352" customWidth="1"/>
    <col min="14334" max="14335" width="21" style="352" customWidth="1"/>
    <col min="14336" max="14336" width="25.140625" style="352" customWidth="1"/>
    <col min="14337" max="14337" width="22.140625" style="352" customWidth="1"/>
    <col min="14338" max="14338" width="4.7109375" style="352" customWidth="1"/>
    <col min="14339" max="14339" width="22" style="352" customWidth="1"/>
    <col min="14340" max="14340" width="23.7109375" style="352" customWidth="1"/>
    <col min="14341" max="14341" width="16.5703125" style="352" customWidth="1"/>
    <col min="14342" max="14342" width="7" style="352" customWidth="1"/>
    <col min="14343" max="14343" width="5.5703125" style="352" customWidth="1"/>
    <col min="14344" max="14344" width="16.5703125" style="352" customWidth="1"/>
    <col min="14345" max="14587" width="11.42578125" style="352"/>
    <col min="14588" max="14588" width="32.85546875" style="352" customWidth="1"/>
    <col min="14589" max="14589" width="23.5703125" style="352" customWidth="1"/>
    <col min="14590" max="14591" width="21" style="352" customWidth="1"/>
    <col min="14592" max="14592" width="25.140625" style="352" customWidth="1"/>
    <col min="14593" max="14593" width="22.140625" style="352" customWidth="1"/>
    <col min="14594" max="14594" width="4.7109375" style="352" customWidth="1"/>
    <col min="14595" max="14595" width="22" style="352" customWidth="1"/>
    <col min="14596" max="14596" width="23.7109375" style="352" customWidth="1"/>
    <col min="14597" max="14597" width="16.5703125" style="352" customWidth="1"/>
    <col min="14598" max="14598" width="7" style="352" customWidth="1"/>
    <col min="14599" max="14599" width="5.5703125" style="352" customWidth="1"/>
    <col min="14600" max="14600" width="16.5703125" style="352" customWidth="1"/>
    <col min="14601" max="14843" width="11.42578125" style="352"/>
    <col min="14844" max="14844" width="32.85546875" style="352" customWidth="1"/>
    <col min="14845" max="14845" width="23.5703125" style="352" customWidth="1"/>
    <col min="14846" max="14847" width="21" style="352" customWidth="1"/>
    <col min="14848" max="14848" width="25.140625" style="352" customWidth="1"/>
    <col min="14849" max="14849" width="22.140625" style="352" customWidth="1"/>
    <col min="14850" max="14850" width="4.7109375" style="352" customWidth="1"/>
    <col min="14851" max="14851" width="22" style="352" customWidth="1"/>
    <col min="14852" max="14852" width="23.7109375" style="352" customWidth="1"/>
    <col min="14853" max="14853" width="16.5703125" style="352" customWidth="1"/>
    <col min="14854" max="14854" width="7" style="352" customWidth="1"/>
    <col min="14855" max="14855" width="5.5703125" style="352" customWidth="1"/>
    <col min="14856" max="14856" width="16.5703125" style="352" customWidth="1"/>
    <col min="14857" max="15099" width="11.42578125" style="352"/>
    <col min="15100" max="15100" width="32.85546875" style="352" customWidth="1"/>
    <col min="15101" max="15101" width="23.5703125" style="352" customWidth="1"/>
    <col min="15102" max="15103" width="21" style="352" customWidth="1"/>
    <col min="15104" max="15104" width="25.140625" style="352" customWidth="1"/>
    <col min="15105" max="15105" width="22.140625" style="352" customWidth="1"/>
    <col min="15106" max="15106" width="4.7109375" style="352" customWidth="1"/>
    <col min="15107" max="15107" width="22" style="352" customWidth="1"/>
    <col min="15108" max="15108" width="23.7109375" style="352" customWidth="1"/>
    <col min="15109" max="15109" width="16.5703125" style="352" customWidth="1"/>
    <col min="15110" max="15110" width="7" style="352" customWidth="1"/>
    <col min="15111" max="15111" width="5.5703125" style="352" customWidth="1"/>
    <col min="15112" max="15112" width="16.5703125" style="352" customWidth="1"/>
    <col min="15113" max="15355" width="11.42578125" style="352"/>
    <col min="15356" max="15356" width="32.85546875" style="352" customWidth="1"/>
    <col min="15357" max="15357" width="23.5703125" style="352" customWidth="1"/>
    <col min="15358" max="15359" width="21" style="352" customWidth="1"/>
    <col min="15360" max="15360" width="25.140625" style="352" customWidth="1"/>
    <col min="15361" max="15361" width="22.140625" style="352" customWidth="1"/>
    <col min="15362" max="15362" width="4.7109375" style="352" customWidth="1"/>
    <col min="15363" max="15363" width="22" style="352" customWidth="1"/>
    <col min="15364" max="15364" width="23.7109375" style="352" customWidth="1"/>
    <col min="15365" max="15365" width="16.5703125" style="352" customWidth="1"/>
    <col min="15366" max="15366" width="7" style="352" customWidth="1"/>
    <col min="15367" max="15367" width="5.5703125" style="352" customWidth="1"/>
    <col min="15368" max="15368" width="16.5703125" style="352" customWidth="1"/>
    <col min="15369" max="15611" width="11.42578125" style="352"/>
    <col min="15612" max="15612" width="32.85546875" style="352" customWidth="1"/>
    <col min="15613" max="15613" width="23.5703125" style="352" customWidth="1"/>
    <col min="15614" max="15615" width="21" style="352" customWidth="1"/>
    <col min="15616" max="15616" width="25.140625" style="352" customWidth="1"/>
    <col min="15617" max="15617" width="22.140625" style="352" customWidth="1"/>
    <col min="15618" max="15618" width="4.7109375" style="352" customWidth="1"/>
    <col min="15619" max="15619" width="22" style="352" customWidth="1"/>
    <col min="15620" max="15620" width="23.7109375" style="352" customWidth="1"/>
    <col min="15621" max="15621" width="16.5703125" style="352" customWidth="1"/>
    <col min="15622" max="15622" width="7" style="352" customWidth="1"/>
    <col min="15623" max="15623" width="5.5703125" style="352" customWidth="1"/>
    <col min="15624" max="15624" width="16.5703125" style="352" customWidth="1"/>
    <col min="15625" max="15867" width="11.42578125" style="352"/>
    <col min="15868" max="15868" width="32.85546875" style="352" customWidth="1"/>
    <col min="15869" max="15869" width="23.5703125" style="352" customWidth="1"/>
    <col min="15870" max="15871" width="21" style="352" customWidth="1"/>
    <col min="15872" max="15872" width="25.140625" style="352" customWidth="1"/>
    <col min="15873" max="15873" width="22.140625" style="352" customWidth="1"/>
    <col min="15874" max="15874" width="4.7109375" style="352" customWidth="1"/>
    <col min="15875" max="15875" width="22" style="352" customWidth="1"/>
    <col min="15876" max="15876" width="23.7109375" style="352" customWidth="1"/>
    <col min="15877" max="15877" width="16.5703125" style="352" customWidth="1"/>
    <col min="15878" max="15878" width="7" style="352" customWidth="1"/>
    <col min="15879" max="15879" width="5.5703125" style="352" customWidth="1"/>
    <col min="15880" max="15880" width="16.5703125" style="352" customWidth="1"/>
    <col min="15881" max="16123" width="11.42578125" style="352"/>
    <col min="16124" max="16124" width="32.85546875" style="352" customWidth="1"/>
    <col min="16125" max="16125" width="23.5703125" style="352" customWidth="1"/>
    <col min="16126" max="16127" width="21" style="352" customWidth="1"/>
    <col min="16128" max="16128" width="25.140625" style="352" customWidth="1"/>
    <col min="16129" max="16129" width="22.140625" style="352" customWidth="1"/>
    <col min="16130" max="16130" width="4.7109375" style="352" customWidth="1"/>
    <col min="16131" max="16131" width="22" style="352" customWidth="1"/>
    <col min="16132" max="16132" width="23.7109375" style="352" customWidth="1"/>
    <col min="16133" max="16133" width="16.5703125" style="352" customWidth="1"/>
    <col min="16134" max="16134" width="7" style="352" customWidth="1"/>
    <col min="16135" max="16135" width="5.5703125" style="352" customWidth="1"/>
    <col min="16136" max="16136" width="16.5703125" style="352" customWidth="1"/>
    <col min="16137" max="16384" width="11.42578125" style="352"/>
  </cols>
  <sheetData>
    <row r="2" spans="1:11" s="345" customFormat="1" ht="12.75" customHeight="1">
      <c r="A2" s="343" t="s">
        <v>71</v>
      </c>
      <c r="B2" s="344">
        <v>1</v>
      </c>
      <c r="C2" s="764" t="s">
        <v>299</v>
      </c>
      <c r="D2" s="764"/>
      <c r="F2"/>
      <c r="G2"/>
      <c r="H2"/>
      <c r="I2" s="346"/>
      <c r="J2" s="346"/>
    </row>
    <row r="3" spans="1:11" s="347" customFormat="1" ht="12.75" customHeight="1">
      <c r="A3" s="343"/>
      <c r="B3" s="343"/>
      <c r="C3" s="765" t="s">
        <v>572</v>
      </c>
      <c r="D3" s="765"/>
      <c r="F3"/>
      <c r="G3"/>
      <c r="H3"/>
      <c r="I3" s="348"/>
      <c r="J3" s="348"/>
      <c r="K3" s="349"/>
    </row>
    <row r="4" spans="1:11" s="345" customFormat="1">
      <c r="A4" s="343"/>
      <c r="B4" s="343"/>
      <c r="C4" s="765"/>
      <c r="D4" s="765"/>
      <c r="F4"/>
      <c r="G4"/>
      <c r="H4"/>
      <c r="I4" s="350"/>
      <c r="J4" s="350"/>
      <c r="K4" s="351"/>
    </row>
    <row r="5" spans="1:11">
      <c r="F5" s="353"/>
      <c r="G5" s="353"/>
      <c r="H5" s="353"/>
      <c r="I5" s="353"/>
      <c r="J5" s="353"/>
      <c r="K5" s="353"/>
    </row>
    <row r="6" spans="1:11">
      <c r="A6" s="413" t="s">
        <v>239</v>
      </c>
      <c r="B6" s="413" t="s">
        <v>240</v>
      </c>
      <c r="C6" s="413"/>
      <c r="D6" s="413" t="s">
        <v>241</v>
      </c>
      <c r="E6"/>
      <c r="F6"/>
      <c r="G6"/>
      <c r="H6"/>
      <c r="I6" s="353"/>
      <c r="J6" s="353"/>
      <c r="K6" s="353"/>
    </row>
    <row r="7" spans="1:11">
      <c r="A7" s="475" t="s">
        <v>208</v>
      </c>
      <c r="B7" s="476" t="s">
        <v>242</v>
      </c>
      <c r="C7" s="477"/>
      <c r="D7" s="478">
        <v>1</v>
      </c>
      <c r="E7"/>
      <c r="F7"/>
      <c r="G7"/>
      <c r="H7"/>
      <c r="I7" s="353"/>
      <c r="J7" s="353"/>
      <c r="K7" s="353"/>
    </row>
    <row r="8" spans="1:11">
      <c r="A8" s="475" t="s">
        <v>209</v>
      </c>
      <c r="B8" s="476" t="s">
        <v>243</v>
      </c>
      <c r="C8" s="477"/>
      <c r="D8" s="478">
        <v>0.2266</v>
      </c>
      <c r="E8"/>
      <c r="F8"/>
      <c r="G8"/>
      <c r="H8"/>
      <c r="I8" s="353"/>
      <c r="J8" s="354"/>
      <c r="K8" s="353"/>
    </row>
    <row r="9" spans="1:11">
      <c r="A9" s="475" t="s">
        <v>210</v>
      </c>
      <c r="B9" s="476" t="s">
        <v>244</v>
      </c>
      <c r="C9" s="477"/>
      <c r="D9" s="478">
        <v>0.36959999999999998</v>
      </c>
      <c r="E9"/>
      <c r="F9"/>
      <c r="G9"/>
      <c r="H9"/>
      <c r="I9" s="353"/>
      <c r="J9" s="353"/>
      <c r="K9" s="353"/>
    </row>
    <row r="10" spans="1:11">
      <c r="A10" s="475" t="s">
        <v>211</v>
      </c>
      <c r="B10" s="476" t="s">
        <v>245</v>
      </c>
      <c r="C10" s="477"/>
      <c r="D10" s="478">
        <v>0.05</v>
      </c>
      <c r="E10"/>
      <c r="F10"/>
      <c r="G10"/>
      <c r="H10"/>
    </row>
    <row r="11" spans="1:11">
      <c r="A11" s="477"/>
      <c r="B11" s="479" t="s">
        <v>246</v>
      </c>
      <c r="C11" s="477"/>
      <c r="D11" s="480">
        <v>0.59619999999999995</v>
      </c>
      <c r="E11"/>
      <c r="F11"/>
      <c r="G11"/>
      <c r="H11"/>
    </row>
    <row r="12" spans="1:11">
      <c r="A12" s="477"/>
      <c r="B12" s="479" t="s">
        <v>247</v>
      </c>
      <c r="C12" s="477"/>
      <c r="D12" s="480">
        <v>1.6461999999999999</v>
      </c>
      <c r="E12"/>
      <c r="F12"/>
      <c r="G12"/>
      <c r="H12"/>
    </row>
    <row r="13" spans="1:11">
      <c r="A13" s="790"/>
      <c r="B13" s="790"/>
      <c r="C13" s="790"/>
      <c r="D13" s="790"/>
      <c r="E13"/>
      <c r="F13"/>
      <c r="G13"/>
      <c r="H13"/>
    </row>
    <row r="14" spans="1:11">
      <c r="A14" s="475" t="s">
        <v>239</v>
      </c>
      <c r="B14" s="475" t="s">
        <v>240</v>
      </c>
      <c r="C14" s="475"/>
      <c r="D14" s="475" t="s">
        <v>241</v>
      </c>
      <c r="E14"/>
      <c r="F14"/>
      <c r="G14"/>
      <c r="H14"/>
    </row>
    <row r="15" spans="1:11">
      <c r="A15" s="475" t="s">
        <v>212</v>
      </c>
      <c r="B15" s="476" t="s">
        <v>250</v>
      </c>
      <c r="C15" s="477"/>
      <c r="D15" s="478"/>
      <c r="E15"/>
      <c r="F15"/>
      <c r="G15"/>
      <c r="H15"/>
    </row>
    <row r="16" spans="1:11">
      <c r="A16" s="475" t="s">
        <v>248</v>
      </c>
      <c r="B16" s="476" t="s">
        <v>251</v>
      </c>
      <c r="C16" s="477"/>
      <c r="D16" s="478">
        <v>0.40460000000000002</v>
      </c>
      <c r="E16"/>
      <c r="F16"/>
      <c r="G16"/>
      <c r="H16"/>
    </row>
    <row r="17" spans="1:13">
      <c r="A17" s="481" t="s">
        <v>249</v>
      </c>
      <c r="B17" s="476" t="s">
        <v>252</v>
      </c>
      <c r="C17" s="477"/>
      <c r="D17" s="478">
        <v>0.14000000000000001</v>
      </c>
      <c r="E17"/>
      <c r="F17"/>
      <c r="G17"/>
      <c r="H17"/>
    </row>
    <row r="18" spans="1:13">
      <c r="A18" s="477"/>
      <c r="B18" s="482" t="s">
        <v>253</v>
      </c>
      <c r="C18" s="477"/>
      <c r="D18" s="480">
        <v>0.54459999999999997</v>
      </c>
      <c r="E18"/>
      <c r="F18"/>
      <c r="G18"/>
      <c r="H18"/>
      <c r="I18" s="353"/>
      <c r="J18" s="353"/>
      <c r="K18" s="353"/>
    </row>
    <row r="19" spans="1:13">
      <c r="A19" s="790"/>
      <c r="B19" s="790"/>
      <c r="C19" s="790"/>
      <c r="D19" s="790"/>
      <c r="E19"/>
      <c r="F19"/>
      <c r="G19"/>
      <c r="H19"/>
      <c r="I19" s="353"/>
      <c r="J19" s="353"/>
      <c r="K19" s="353"/>
    </row>
    <row r="20" spans="1:13">
      <c r="A20" s="475" t="s">
        <v>239</v>
      </c>
      <c r="B20" s="475" t="s">
        <v>240</v>
      </c>
      <c r="C20" s="475"/>
      <c r="D20" s="475" t="s">
        <v>241</v>
      </c>
      <c r="E20"/>
      <c r="F20"/>
      <c r="G20"/>
      <c r="H20"/>
      <c r="I20" s="353"/>
      <c r="J20" s="354"/>
      <c r="K20" s="353"/>
    </row>
    <row r="21" spans="1:13">
      <c r="A21" s="481" t="s">
        <v>213</v>
      </c>
      <c r="B21" s="476" t="s">
        <v>254</v>
      </c>
      <c r="C21" s="477"/>
      <c r="D21" s="480">
        <v>0.245</v>
      </c>
      <c r="E21"/>
      <c r="F21"/>
      <c r="G21"/>
      <c r="H21"/>
      <c r="I21" s="353"/>
      <c r="J21" s="353"/>
      <c r="K21" s="353"/>
    </row>
    <row r="22" spans="1:13">
      <c r="A22" s="788"/>
      <c r="B22" s="788"/>
      <c r="C22" s="788"/>
      <c r="D22" s="788"/>
      <c r="E22"/>
      <c r="F22"/>
      <c r="G22"/>
      <c r="H22"/>
      <c r="I22" s="353"/>
      <c r="J22" s="353"/>
      <c r="K22" s="353"/>
    </row>
    <row r="23" spans="1:13" ht="15">
      <c r="A23" s="789" t="s">
        <v>255</v>
      </c>
      <c r="B23" s="789"/>
      <c r="C23" s="415"/>
      <c r="D23" s="420">
        <v>2.4358</v>
      </c>
      <c r="E23"/>
      <c r="F23"/>
      <c r="G23"/>
      <c r="H23"/>
      <c r="I23" s="353"/>
      <c r="J23" s="353"/>
      <c r="K23" s="353"/>
    </row>
    <row r="24" spans="1:13">
      <c r="A24"/>
      <c r="B24"/>
      <c r="C24"/>
      <c r="D24"/>
      <c r="E24"/>
      <c r="F24"/>
      <c r="G24"/>
      <c r="H24"/>
      <c r="I24" s="353"/>
      <c r="J24" s="353"/>
      <c r="K24" s="353"/>
    </row>
    <row r="25" spans="1:13">
      <c r="A25"/>
      <c r="B25"/>
      <c r="C25"/>
      <c r="D25"/>
      <c r="E25"/>
      <c r="F25"/>
      <c r="G25"/>
      <c r="H25"/>
      <c r="I25" s="353"/>
      <c r="J25" s="353"/>
      <c r="K25" s="353"/>
    </row>
    <row r="26" spans="1:13" s="345" customFormat="1" ht="15" customHeight="1">
      <c r="A26" s="343" t="s">
        <v>71</v>
      </c>
      <c r="B26" s="344">
        <v>2</v>
      </c>
      <c r="C26" s="764" t="s">
        <v>274</v>
      </c>
      <c r="D26" s="764"/>
      <c r="E26" s="352"/>
      <c r="F26" s="352"/>
      <c r="G26" s="394"/>
      <c r="H26" s="352"/>
      <c r="I26" s="352"/>
      <c r="J26" s="352"/>
      <c r="K26" s="352"/>
      <c r="L26" s="352"/>
      <c r="M26" s="352"/>
    </row>
    <row r="27" spans="1:13" s="345" customFormat="1">
      <c r="A27" s="343"/>
      <c r="B27" s="343"/>
      <c r="C27" s="765" t="s">
        <v>573</v>
      </c>
      <c r="D27" s="765"/>
      <c r="E27" s="352"/>
      <c r="F27" s="352"/>
      <c r="G27" s="352"/>
      <c r="H27" s="352"/>
      <c r="I27" s="352"/>
      <c r="J27" s="352"/>
      <c r="K27" s="352"/>
      <c r="L27" s="352"/>
      <c r="M27" s="352"/>
    </row>
    <row r="28" spans="1:13" s="345" customFormat="1" ht="13.5" customHeight="1">
      <c r="A28" s="343"/>
      <c r="B28" s="343"/>
      <c r="C28" s="765"/>
      <c r="D28" s="765"/>
      <c r="E28" s="352"/>
      <c r="F28" s="352"/>
      <c r="G28" s="352"/>
      <c r="H28" s="395"/>
      <c r="I28" s="352"/>
      <c r="J28" s="352"/>
      <c r="K28" s="352"/>
      <c r="L28" s="352"/>
      <c r="M28" s="352"/>
    </row>
    <row r="29" spans="1:13">
      <c r="H29" s="395"/>
      <c r="J29" s="395"/>
    </row>
    <row r="30" spans="1:13">
      <c r="A30" s="413" t="s">
        <v>239</v>
      </c>
      <c r="B30" s="413" t="s">
        <v>240</v>
      </c>
      <c r="C30" s="413"/>
      <c r="D30" s="413" t="s">
        <v>241</v>
      </c>
      <c r="E30"/>
      <c r="F30"/>
      <c r="G30"/>
      <c r="H30"/>
    </row>
    <row r="31" spans="1:13">
      <c r="A31" s="413" t="s">
        <v>208</v>
      </c>
      <c r="B31" s="414" t="s">
        <v>242</v>
      </c>
      <c r="C31" s="415"/>
      <c r="D31" s="478">
        <v>1</v>
      </c>
      <c r="E31"/>
      <c r="F31"/>
      <c r="G31"/>
      <c r="H31"/>
    </row>
    <row r="32" spans="1:13">
      <c r="A32" s="413" t="s">
        <v>209</v>
      </c>
      <c r="B32" s="414" t="s">
        <v>243</v>
      </c>
      <c r="C32" s="415"/>
      <c r="D32" s="478">
        <v>0.51329999999999998</v>
      </c>
      <c r="E32"/>
      <c r="F32"/>
      <c r="G32"/>
      <c r="H32"/>
    </row>
    <row r="33" spans="1:10">
      <c r="A33" s="413" t="s">
        <v>210</v>
      </c>
      <c r="B33" s="414" t="s">
        <v>244</v>
      </c>
      <c r="C33" s="415"/>
      <c r="D33" s="478">
        <v>0.08</v>
      </c>
      <c r="E33"/>
      <c r="F33"/>
      <c r="G33"/>
      <c r="H33"/>
    </row>
    <row r="34" spans="1:10">
      <c r="A34" s="413" t="s">
        <v>211</v>
      </c>
      <c r="B34" s="414" t="s">
        <v>245</v>
      </c>
      <c r="C34" s="415"/>
      <c r="D34" s="478">
        <v>0.04</v>
      </c>
      <c r="E34"/>
      <c r="F34"/>
      <c r="G34"/>
      <c r="H34"/>
    </row>
    <row r="35" spans="1:10">
      <c r="A35" s="415"/>
      <c r="B35" s="416" t="s">
        <v>246</v>
      </c>
      <c r="C35" s="415"/>
      <c r="D35" s="480">
        <v>0.59329999999999994</v>
      </c>
      <c r="E35"/>
      <c r="F35"/>
      <c r="G35"/>
      <c r="H35"/>
    </row>
    <row r="36" spans="1:10">
      <c r="A36" s="415"/>
      <c r="B36" s="416" t="s">
        <v>247</v>
      </c>
      <c r="C36" s="415"/>
      <c r="D36" s="480">
        <v>1.6333000000000002</v>
      </c>
      <c r="E36"/>
      <c r="F36"/>
      <c r="G36"/>
      <c r="H36"/>
    </row>
    <row r="37" spans="1:10">
      <c r="A37" s="788"/>
      <c r="B37" s="788"/>
      <c r="C37" s="788"/>
      <c r="D37" s="788"/>
      <c r="E37"/>
      <c r="F37"/>
      <c r="G37"/>
      <c r="H37"/>
    </row>
    <row r="38" spans="1:10">
      <c r="A38" s="413" t="s">
        <v>239</v>
      </c>
      <c r="B38" s="413" t="s">
        <v>240</v>
      </c>
      <c r="C38" s="413"/>
      <c r="D38" s="413" t="s">
        <v>241</v>
      </c>
      <c r="E38"/>
      <c r="F38"/>
      <c r="G38"/>
      <c r="H38"/>
    </row>
    <row r="39" spans="1:10">
      <c r="A39" s="413" t="s">
        <v>212</v>
      </c>
      <c r="B39" s="414" t="s">
        <v>250</v>
      </c>
      <c r="C39" s="415"/>
      <c r="D39" s="419"/>
      <c r="E39"/>
      <c r="F39"/>
      <c r="G39"/>
      <c r="H39"/>
    </row>
    <row r="40" spans="1:10">
      <c r="A40" s="413" t="s">
        <v>248</v>
      </c>
      <c r="B40" s="414" t="s">
        <v>251</v>
      </c>
      <c r="C40" s="415"/>
      <c r="D40" s="478">
        <v>3.6700000000000003E-2</v>
      </c>
      <c r="E40"/>
      <c r="F40"/>
      <c r="G40"/>
      <c r="H40"/>
    </row>
    <row r="41" spans="1:10">
      <c r="A41" s="417" t="s">
        <v>249</v>
      </c>
      <c r="B41" s="414" t="s">
        <v>252</v>
      </c>
      <c r="C41" s="415"/>
      <c r="D41" s="478">
        <v>0.22</v>
      </c>
      <c r="E41"/>
      <c r="F41"/>
      <c r="G41"/>
      <c r="H41"/>
    </row>
    <row r="42" spans="1:10">
      <c r="A42" s="415"/>
      <c r="B42" s="418" t="s">
        <v>253</v>
      </c>
      <c r="C42" s="415"/>
      <c r="D42" s="480">
        <v>0.25669999999999998</v>
      </c>
      <c r="E42"/>
      <c r="F42"/>
      <c r="G42"/>
      <c r="H42"/>
    </row>
    <row r="43" spans="1:10">
      <c r="A43" s="788"/>
      <c r="B43" s="788"/>
      <c r="C43" s="788"/>
      <c r="D43" s="788"/>
      <c r="E43"/>
      <c r="F43"/>
      <c r="G43"/>
      <c r="H43"/>
    </row>
    <row r="44" spans="1:10">
      <c r="A44" s="413" t="s">
        <v>239</v>
      </c>
      <c r="B44" s="413" t="s">
        <v>240</v>
      </c>
      <c r="C44" s="413"/>
      <c r="D44" s="413" t="s">
        <v>241</v>
      </c>
      <c r="E44"/>
      <c r="F44"/>
      <c r="G44"/>
      <c r="H44"/>
    </row>
    <row r="45" spans="1:10">
      <c r="A45" s="417" t="s">
        <v>213</v>
      </c>
      <c r="B45" s="414" t="s">
        <v>254</v>
      </c>
      <c r="C45" s="415"/>
      <c r="D45" s="480">
        <v>0.11</v>
      </c>
      <c r="E45"/>
      <c r="F45"/>
      <c r="G45"/>
      <c r="H45"/>
      <c r="J45" s="395"/>
    </row>
    <row r="46" spans="1:10">
      <c r="A46" s="788"/>
      <c r="B46" s="788"/>
      <c r="C46" s="788"/>
      <c r="D46" s="788"/>
      <c r="E46"/>
      <c r="F46"/>
      <c r="G46"/>
      <c r="H46"/>
      <c r="J46" s="398"/>
    </row>
    <row r="47" spans="1:10" ht="15">
      <c r="A47" s="789" t="s">
        <v>255</v>
      </c>
      <c r="B47" s="789"/>
      <c r="C47" s="415"/>
      <c r="D47" s="420">
        <v>2</v>
      </c>
      <c r="E47"/>
      <c r="F47"/>
      <c r="G47"/>
      <c r="H47"/>
      <c r="J47" s="398"/>
    </row>
    <row r="48" spans="1:10">
      <c r="A48"/>
      <c r="B48"/>
      <c r="C48"/>
      <c r="D48"/>
      <c r="E48"/>
      <c r="F48"/>
      <c r="G48"/>
      <c r="H48"/>
    </row>
    <row r="49" spans="1:13" s="345" customFormat="1" ht="25.5">
      <c r="A49" s="343" t="s">
        <v>71</v>
      </c>
      <c r="B49" s="344">
        <v>3</v>
      </c>
      <c r="C49" s="764" t="s">
        <v>275</v>
      </c>
      <c r="D49" s="764"/>
      <c r="E49" s="352"/>
      <c r="F49"/>
      <c r="G49"/>
      <c r="H49"/>
      <c r="I49" s="352"/>
      <c r="J49" s="352"/>
      <c r="K49" s="352"/>
      <c r="L49" s="352"/>
      <c r="M49" s="352"/>
    </row>
    <row r="50" spans="1:13" s="345" customFormat="1">
      <c r="A50" s="343"/>
      <c r="B50" s="343"/>
      <c r="C50" s="765" t="s">
        <v>574</v>
      </c>
      <c r="D50" s="765"/>
      <c r="E50" s="352"/>
      <c r="F50"/>
      <c r="G50"/>
      <c r="H50"/>
      <c r="I50" s="352"/>
      <c r="J50" s="395"/>
      <c r="K50" s="352"/>
      <c r="L50" s="352"/>
      <c r="M50" s="352"/>
    </row>
    <row r="51" spans="1:13" s="345" customFormat="1" ht="13.5" customHeight="1">
      <c r="A51" s="343"/>
      <c r="B51" s="343"/>
      <c r="C51" s="765"/>
      <c r="D51" s="765"/>
      <c r="E51" s="352"/>
      <c r="F51"/>
      <c r="G51"/>
      <c r="H51"/>
      <c r="I51" s="352"/>
      <c r="J51" s="352"/>
      <c r="K51" s="352"/>
      <c r="L51" s="352"/>
      <c r="M51" s="352"/>
    </row>
    <row r="53" spans="1:13">
      <c r="A53" s="413" t="s">
        <v>239</v>
      </c>
      <c r="B53" s="413" t="s">
        <v>240</v>
      </c>
      <c r="C53" s="413"/>
      <c r="D53" s="413" t="s">
        <v>241</v>
      </c>
      <c r="E53"/>
      <c r="F53"/>
      <c r="G53"/>
      <c r="H53"/>
    </row>
    <row r="54" spans="1:13">
      <c r="A54" s="413" t="s">
        <v>208</v>
      </c>
      <c r="B54" s="414" t="s">
        <v>242</v>
      </c>
      <c r="C54" s="415"/>
      <c r="D54" s="478">
        <v>1</v>
      </c>
      <c r="E54"/>
      <c r="F54"/>
      <c r="G54"/>
      <c r="H54"/>
    </row>
    <row r="55" spans="1:13">
      <c r="A55" s="413" t="s">
        <v>209</v>
      </c>
      <c r="B55" s="414" t="s">
        <v>243</v>
      </c>
      <c r="C55" s="415"/>
      <c r="D55" s="478">
        <v>0.58199999999999996</v>
      </c>
      <c r="E55"/>
      <c r="F55"/>
      <c r="G55"/>
      <c r="H55"/>
    </row>
    <row r="56" spans="1:13">
      <c r="A56" s="413" t="s">
        <v>210</v>
      </c>
      <c r="B56" s="414" t="s">
        <v>244</v>
      </c>
      <c r="C56" s="415"/>
      <c r="D56" s="478">
        <v>0.29299999999999998</v>
      </c>
      <c r="E56"/>
      <c r="F56"/>
      <c r="G56"/>
      <c r="H56"/>
    </row>
    <row r="57" spans="1:13">
      <c r="A57" s="413" t="s">
        <v>211</v>
      </c>
      <c r="B57" s="414" t="s">
        <v>245</v>
      </c>
      <c r="C57" s="415"/>
      <c r="D57" s="478">
        <v>0.02</v>
      </c>
      <c r="E57"/>
      <c r="F57"/>
      <c r="G57"/>
      <c r="H57"/>
    </row>
    <row r="58" spans="1:13">
      <c r="A58" s="415"/>
      <c r="B58" s="416" t="s">
        <v>246</v>
      </c>
      <c r="C58" s="415"/>
      <c r="D58" s="480">
        <v>0.875</v>
      </c>
      <c r="E58"/>
      <c r="F58"/>
      <c r="G58"/>
      <c r="H58"/>
    </row>
    <row r="59" spans="1:13">
      <c r="A59" s="415"/>
      <c r="B59" s="416" t="s">
        <v>247</v>
      </c>
      <c r="C59" s="415"/>
      <c r="D59" s="480">
        <v>1.8949999999999998</v>
      </c>
      <c r="E59"/>
      <c r="F59"/>
      <c r="G59"/>
      <c r="H59"/>
    </row>
    <row r="60" spans="1:13">
      <c r="A60" s="788"/>
      <c r="B60" s="788"/>
      <c r="C60" s="788"/>
      <c r="D60" s="788"/>
      <c r="E60"/>
      <c r="F60"/>
      <c r="G60"/>
      <c r="H60"/>
    </row>
    <row r="61" spans="1:13">
      <c r="A61" s="413" t="s">
        <v>239</v>
      </c>
      <c r="B61" s="413" t="s">
        <v>240</v>
      </c>
      <c r="C61" s="413"/>
      <c r="D61" s="413" t="s">
        <v>241</v>
      </c>
      <c r="E61"/>
      <c r="F61"/>
      <c r="G61"/>
      <c r="H61"/>
    </row>
    <row r="62" spans="1:13">
      <c r="A62" s="413" t="s">
        <v>212</v>
      </c>
      <c r="B62" s="414" t="s">
        <v>250</v>
      </c>
      <c r="C62" s="415"/>
      <c r="D62" s="419"/>
      <c r="E62"/>
      <c r="F62"/>
      <c r="G62"/>
      <c r="H62"/>
      <c r="J62" s="345"/>
    </row>
    <row r="63" spans="1:13">
      <c r="A63" s="413" t="s">
        <v>248</v>
      </c>
      <c r="B63" s="414" t="s">
        <v>251</v>
      </c>
      <c r="C63" s="415"/>
      <c r="D63" s="478">
        <v>0.16500000000000001</v>
      </c>
      <c r="E63"/>
      <c r="F63"/>
      <c r="G63"/>
      <c r="H63"/>
    </row>
    <row r="64" spans="1:13">
      <c r="A64" s="417" t="s">
        <v>249</v>
      </c>
      <c r="B64" s="414" t="s">
        <v>252</v>
      </c>
      <c r="C64" s="415"/>
      <c r="D64" s="478">
        <v>3.4000000000000002E-2</v>
      </c>
      <c r="E64"/>
      <c r="F64"/>
      <c r="G64"/>
      <c r="H64"/>
      <c r="J64" s="395"/>
    </row>
    <row r="65" spans="1:11">
      <c r="A65" s="415"/>
      <c r="B65" s="418" t="s">
        <v>253</v>
      </c>
      <c r="C65" s="415"/>
      <c r="D65" s="480">
        <v>0.19900000000000001</v>
      </c>
      <c r="E65"/>
      <c r="F65"/>
      <c r="G65"/>
      <c r="H65"/>
    </row>
    <row r="66" spans="1:11">
      <c r="A66" s="788"/>
      <c r="B66" s="788"/>
      <c r="C66" s="788"/>
      <c r="D66" s="788"/>
      <c r="E66"/>
      <c r="F66"/>
      <c r="G66"/>
      <c r="H66"/>
    </row>
    <row r="67" spans="1:11">
      <c r="A67" s="413" t="s">
        <v>239</v>
      </c>
      <c r="B67" s="413" t="s">
        <v>240</v>
      </c>
      <c r="C67" s="413"/>
      <c r="D67" s="413" t="s">
        <v>241</v>
      </c>
      <c r="E67"/>
      <c r="F67"/>
      <c r="G67"/>
      <c r="H67"/>
      <c r="J67" s="398"/>
    </row>
    <row r="68" spans="1:11">
      <c r="A68" s="417" t="s">
        <v>213</v>
      </c>
      <c r="B68" s="414" t="s">
        <v>254</v>
      </c>
      <c r="C68" s="415"/>
      <c r="D68" s="480">
        <v>0.22600000000000001</v>
      </c>
      <c r="E68"/>
      <c r="F68"/>
      <c r="G68"/>
      <c r="H68"/>
      <c r="J68" s="398"/>
    </row>
    <row r="69" spans="1:11">
      <c r="A69" s="788"/>
      <c r="B69" s="788"/>
      <c r="C69" s="788"/>
      <c r="D69" s="788"/>
      <c r="E69"/>
      <c r="F69"/>
      <c r="G69"/>
      <c r="H69"/>
    </row>
    <row r="70" spans="1:11" ht="15">
      <c r="A70" s="789" t="s">
        <v>255</v>
      </c>
      <c r="B70" s="789"/>
      <c r="C70" s="415"/>
      <c r="D70" s="502">
        <v>2.3199999999999998</v>
      </c>
      <c r="E70" s="56" t="s">
        <v>385</v>
      </c>
      <c r="F70"/>
      <c r="G70"/>
      <c r="H70"/>
      <c r="J70" s="398"/>
      <c r="K70" s="345"/>
    </row>
    <row r="71" spans="1:11">
      <c r="A71"/>
      <c r="B71"/>
      <c r="C71"/>
      <c r="D71"/>
      <c r="E71"/>
      <c r="F71"/>
      <c r="G71"/>
      <c r="H71"/>
    </row>
    <row r="72" spans="1:11" ht="27" customHeight="1">
      <c r="A72" s="343" t="s">
        <v>71</v>
      </c>
      <c r="B72" s="344">
        <v>4</v>
      </c>
      <c r="C72" s="764" t="s">
        <v>387</v>
      </c>
      <c r="D72" s="764"/>
      <c r="F72"/>
      <c r="G72"/>
      <c r="H72"/>
      <c r="I72"/>
    </row>
    <row r="73" spans="1:11">
      <c r="A73" s="343"/>
      <c r="B73" s="343"/>
      <c r="C73" s="765" t="s">
        <v>575</v>
      </c>
      <c r="D73" s="765"/>
      <c r="F73"/>
      <c r="G73"/>
      <c r="H73"/>
      <c r="I73"/>
    </row>
    <row r="74" spans="1:11" ht="26.25" customHeight="1">
      <c r="A74" s="343"/>
      <c r="B74" s="343"/>
      <c r="C74" s="765"/>
      <c r="D74" s="765"/>
      <c r="F74"/>
      <c r="G74"/>
      <c r="H74"/>
      <c r="I74"/>
    </row>
    <row r="75" spans="1:11">
      <c r="H75"/>
      <c r="I75"/>
    </row>
    <row r="76" spans="1:11">
      <c r="A76" s="518" t="s">
        <v>239</v>
      </c>
      <c r="B76" s="518" t="s">
        <v>240</v>
      </c>
      <c r="C76" s="518"/>
      <c r="D76" s="518" t="s">
        <v>241</v>
      </c>
      <c r="E76"/>
      <c r="F76"/>
      <c r="G76"/>
      <c r="H76"/>
      <c r="I76"/>
    </row>
    <row r="77" spans="1:11">
      <c r="A77" s="518" t="s">
        <v>208</v>
      </c>
      <c r="B77" s="414" t="s">
        <v>242</v>
      </c>
      <c r="C77" s="415"/>
      <c r="D77" s="478">
        <v>1</v>
      </c>
      <c r="E77"/>
      <c r="F77"/>
      <c r="G77"/>
      <c r="H77"/>
      <c r="I77"/>
    </row>
    <row r="78" spans="1:11">
      <c r="A78" s="518" t="s">
        <v>209</v>
      </c>
      <c r="B78" s="414" t="s">
        <v>243</v>
      </c>
      <c r="C78" s="415"/>
      <c r="D78" s="478">
        <v>0.21829999999999999</v>
      </c>
      <c r="E78"/>
      <c r="F78"/>
      <c r="G78"/>
      <c r="H78"/>
      <c r="I78"/>
    </row>
    <row r="79" spans="1:11">
      <c r="A79" s="518" t="s">
        <v>210</v>
      </c>
      <c r="B79" s="414" t="s">
        <v>244</v>
      </c>
      <c r="C79" s="415"/>
      <c r="D79" s="478">
        <v>0.36459999999999998</v>
      </c>
      <c r="E79"/>
      <c r="F79"/>
      <c r="G79"/>
      <c r="H79"/>
      <c r="I79"/>
    </row>
    <row r="80" spans="1:11">
      <c r="A80" s="518" t="s">
        <v>211</v>
      </c>
      <c r="B80" s="414" t="s">
        <v>245</v>
      </c>
      <c r="C80" s="415"/>
      <c r="D80" s="478">
        <v>0.08</v>
      </c>
      <c r="E80"/>
      <c r="F80"/>
      <c r="G80"/>
    </row>
    <row r="81" spans="1:7">
      <c r="A81" s="415"/>
      <c r="B81" s="416" t="s">
        <v>246</v>
      </c>
      <c r="C81" s="415"/>
      <c r="D81" s="480">
        <v>0.58289999999999997</v>
      </c>
      <c r="E81"/>
      <c r="F81"/>
      <c r="G81"/>
    </row>
    <row r="82" spans="1:7">
      <c r="A82" s="415"/>
      <c r="B82" s="416" t="s">
        <v>247</v>
      </c>
      <c r="C82" s="415"/>
      <c r="D82" s="480">
        <v>1.6629</v>
      </c>
      <c r="E82"/>
      <c r="F82"/>
      <c r="G82"/>
    </row>
    <row r="83" spans="1:7">
      <c r="A83" s="788"/>
      <c r="B83" s="788"/>
      <c r="C83" s="788"/>
      <c r="D83" s="788"/>
      <c r="E83"/>
      <c r="F83"/>
      <c r="G83"/>
    </row>
    <row r="84" spans="1:7">
      <c r="A84" s="518" t="s">
        <v>239</v>
      </c>
      <c r="B84" s="518" t="s">
        <v>240</v>
      </c>
      <c r="C84" s="518"/>
      <c r="D84" s="518" t="s">
        <v>241</v>
      </c>
      <c r="E84"/>
      <c r="F84"/>
      <c r="G84"/>
    </row>
    <row r="85" spans="1:7">
      <c r="A85" s="518" t="s">
        <v>212</v>
      </c>
      <c r="B85" s="414" t="s">
        <v>250</v>
      </c>
      <c r="C85" s="415"/>
      <c r="D85" s="419"/>
      <c r="E85"/>
      <c r="F85"/>
      <c r="G85"/>
    </row>
    <row r="86" spans="1:7">
      <c r="A86" s="518" t="s">
        <v>248</v>
      </c>
      <c r="B86" s="414" t="s">
        <v>251</v>
      </c>
      <c r="C86" s="415"/>
      <c r="D86" s="478">
        <v>0.52</v>
      </c>
      <c r="E86"/>
      <c r="F86"/>
      <c r="G86"/>
    </row>
    <row r="87" spans="1:7">
      <c r="A87" s="417" t="s">
        <v>249</v>
      </c>
      <c r="B87" s="414" t="s">
        <v>252</v>
      </c>
      <c r="C87" s="415"/>
      <c r="D87" s="478">
        <v>0.25</v>
      </c>
      <c r="E87"/>
      <c r="F87"/>
      <c r="G87"/>
    </row>
    <row r="88" spans="1:7">
      <c r="A88" s="415"/>
      <c r="B88" s="418" t="s">
        <v>253</v>
      </c>
      <c r="C88" s="415"/>
      <c r="D88" s="480">
        <v>0.77</v>
      </c>
      <c r="E88"/>
      <c r="F88"/>
      <c r="G88"/>
    </row>
    <row r="89" spans="1:7">
      <c r="A89" s="788"/>
      <c r="B89" s="788"/>
      <c r="C89" s="788"/>
      <c r="D89" s="788"/>
      <c r="E89"/>
      <c r="F89"/>
      <c r="G89"/>
    </row>
    <row r="90" spans="1:7">
      <c r="A90" s="518" t="s">
        <v>239</v>
      </c>
      <c r="B90" s="518" t="s">
        <v>240</v>
      </c>
      <c r="C90" s="518"/>
      <c r="D90" s="518" t="s">
        <v>241</v>
      </c>
      <c r="E90"/>
      <c r="F90"/>
      <c r="G90"/>
    </row>
    <row r="91" spans="1:7">
      <c r="A91" s="417" t="s">
        <v>213</v>
      </c>
      <c r="B91" s="414" t="s">
        <v>254</v>
      </c>
      <c r="C91" s="415"/>
      <c r="D91" s="480">
        <v>0.46710000000000002</v>
      </c>
      <c r="E91"/>
      <c r="F91"/>
      <c r="G91"/>
    </row>
    <row r="92" spans="1:7">
      <c r="A92" s="788"/>
      <c r="B92" s="788"/>
      <c r="C92" s="788"/>
      <c r="D92" s="788"/>
      <c r="E92"/>
      <c r="F92"/>
      <c r="G92"/>
    </row>
    <row r="93" spans="1:7" ht="15">
      <c r="A93" s="789" t="s">
        <v>255</v>
      </c>
      <c r="B93" s="789"/>
      <c r="C93" s="415"/>
      <c r="D93" s="529">
        <v>2.9</v>
      </c>
      <c r="E93" s="56"/>
      <c r="F93"/>
      <c r="G93"/>
    </row>
    <row r="95" spans="1:7" ht="25.5">
      <c r="A95" s="343" t="s">
        <v>71</v>
      </c>
      <c r="B95" s="344">
        <v>5</v>
      </c>
      <c r="C95" s="764" t="s">
        <v>405</v>
      </c>
      <c r="D95" s="764"/>
      <c r="F95"/>
      <c r="G95"/>
    </row>
    <row r="96" spans="1:7">
      <c r="A96" s="343"/>
      <c r="B96" s="343"/>
      <c r="C96" s="765" t="s">
        <v>576</v>
      </c>
      <c r="D96" s="765"/>
      <c r="F96"/>
      <c r="G96"/>
    </row>
    <row r="97" spans="1:7">
      <c r="A97" s="343"/>
      <c r="B97" s="343"/>
      <c r="C97" s="765"/>
      <c r="D97" s="765"/>
      <c r="F97"/>
      <c r="G97"/>
    </row>
    <row r="99" spans="1:7">
      <c r="A99" s="518" t="s">
        <v>239</v>
      </c>
      <c r="B99" s="518" t="s">
        <v>240</v>
      </c>
      <c r="C99" s="518"/>
      <c r="D99" s="518" t="s">
        <v>241</v>
      </c>
      <c r="E99"/>
      <c r="F99"/>
      <c r="G99"/>
    </row>
    <row r="100" spans="1:7">
      <c r="A100" s="518" t="s">
        <v>208</v>
      </c>
      <c r="B100" s="414" t="s">
        <v>242</v>
      </c>
      <c r="C100" s="415"/>
      <c r="D100" s="478">
        <v>1</v>
      </c>
      <c r="E100"/>
      <c r="F100"/>
      <c r="G100"/>
    </row>
    <row r="101" spans="1:7">
      <c r="A101" s="518" t="s">
        <v>209</v>
      </c>
      <c r="B101" s="414" t="s">
        <v>243</v>
      </c>
      <c r="C101" s="415"/>
      <c r="D101" s="478">
        <v>0.22</v>
      </c>
      <c r="E101"/>
      <c r="F101"/>
      <c r="G101"/>
    </row>
    <row r="102" spans="1:7">
      <c r="A102" s="518" t="s">
        <v>210</v>
      </c>
      <c r="B102" s="414" t="s">
        <v>244</v>
      </c>
      <c r="C102" s="415"/>
      <c r="D102" s="478">
        <v>0.23</v>
      </c>
      <c r="E102"/>
      <c r="F102"/>
      <c r="G102"/>
    </row>
    <row r="103" spans="1:7">
      <c r="A103" s="518" t="s">
        <v>211</v>
      </c>
      <c r="B103" s="414" t="s">
        <v>245</v>
      </c>
      <c r="C103" s="415"/>
      <c r="D103" s="478">
        <v>0.25</v>
      </c>
      <c r="E103"/>
      <c r="F103"/>
      <c r="G103"/>
    </row>
    <row r="104" spans="1:7">
      <c r="A104" s="415"/>
      <c r="B104" s="416" t="s">
        <v>246</v>
      </c>
      <c r="C104" s="415"/>
      <c r="D104" s="480">
        <v>0.45</v>
      </c>
      <c r="E104"/>
      <c r="F104"/>
      <c r="G104"/>
    </row>
    <row r="105" spans="1:7">
      <c r="A105" s="415"/>
      <c r="B105" s="416" t="s">
        <v>247</v>
      </c>
      <c r="C105" s="415"/>
      <c r="D105" s="480">
        <v>1.7</v>
      </c>
      <c r="E105"/>
      <c r="F105"/>
      <c r="G105"/>
    </row>
    <row r="106" spans="1:7">
      <c r="A106" s="788"/>
      <c r="B106" s="788"/>
      <c r="C106" s="788"/>
      <c r="D106" s="788"/>
      <c r="E106"/>
      <c r="F106"/>
      <c r="G106"/>
    </row>
    <row r="107" spans="1:7">
      <c r="A107" s="518" t="s">
        <v>239</v>
      </c>
      <c r="B107" s="518" t="s">
        <v>240</v>
      </c>
      <c r="C107" s="518"/>
      <c r="D107" s="518" t="s">
        <v>241</v>
      </c>
      <c r="E107"/>
      <c r="F107"/>
      <c r="G107"/>
    </row>
    <row r="108" spans="1:7">
      <c r="A108" s="518" t="s">
        <v>212</v>
      </c>
      <c r="B108" s="414" t="s">
        <v>250</v>
      </c>
      <c r="C108" s="415"/>
      <c r="D108" s="419"/>
      <c r="E108"/>
      <c r="F108"/>
      <c r="G108"/>
    </row>
    <row r="109" spans="1:7">
      <c r="A109" s="518" t="s">
        <v>248</v>
      </c>
      <c r="B109" s="414" t="s">
        <v>251</v>
      </c>
      <c r="C109" s="415"/>
      <c r="D109" s="478">
        <v>0.2</v>
      </c>
      <c r="E109"/>
      <c r="F109"/>
      <c r="G109"/>
    </row>
    <row r="110" spans="1:7">
      <c r="A110" s="417" t="s">
        <v>249</v>
      </c>
      <c r="B110" s="414" t="s">
        <v>252</v>
      </c>
      <c r="C110" s="415"/>
      <c r="D110" s="478">
        <v>0.15</v>
      </c>
      <c r="E110"/>
      <c r="F110"/>
      <c r="G110"/>
    </row>
    <row r="111" spans="1:7">
      <c r="A111" s="415"/>
      <c r="B111" s="418" t="s">
        <v>253</v>
      </c>
      <c r="C111" s="415"/>
      <c r="D111" s="480">
        <v>0.35</v>
      </c>
      <c r="E111"/>
      <c r="F111"/>
      <c r="G111"/>
    </row>
    <row r="112" spans="1:7">
      <c r="A112" s="788"/>
      <c r="B112" s="788"/>
      <c r="C112" s="788"/>
      <c r="D112" s="788"/>
      <c r="E112"/>
      <c r="F112"/>
      <c r="G112"/>
    </row>
    <row r="113" spans="1:7">
      <c r="A113" s="518" t="s">
        <v>239</v>
      </c>
      <c r="B113" s="518" t="s">
        <v>240</v>
      </c>
      <c r="C113" s="518"/>
      <c r="D113" s="518" t="s">
        <v>241</v>
      </c>
      <c r="E113"/>
      <c r="F113"/>
      <c r="G113"/>
    </row>
    <row r="114" spans="1:7">
      <c r="A114" s="417" t="s">
        <v>213</v>
      </c>
      <c r="B114" s="414" t="s">
        <v>254</v>
      </c>
      <c r="C114" s="415"/>
      <c r="D114" s="480">
        <v>0.25</v>
      </c>
      <c r="E114"/>
      <c r="F114"/>
      <c r="G114"/>
    </row>
    <row r="115" spans="1:7">
      <c r="A115" s="788"/>
      <c r="B115" s="788"/>
      <c r="C115" s="788"/>
      <c r="D115" s="788"/>
      <c r="E115"/>
      <c r="F115"/>
      <c r="G115"/>
    </row>
    <row r="116" spans="1:7" ht="15">
      <c r="A116" s="789" t="s">
        <v>255</v>
      </c>
      <c r="B116" s="789"/>
      <c r="C116" s="415"/>
      <c r="D116" s="529">
        <v>2.2999999999999998</v>
      </c>
      <c r="E116" s="56"/>
      <c r="F116"/>
      <c r="G116"/>
    </row>
    <row r="118" spans="1:7" ht="25.5">
      <c r="A118" s="343" t="s">
        <v>71</v>
      </c>
      <c r="B118" s="344">
        <v>6</v>
      </c>
      <c r="C118" s="764" t="s">
        <v>421</v>
      </c>
      <c r="D118" s="764"/>
    </row>
    <row r="119" spans="1:7">
      <c r="A119" s="343"/>
      <c r="B119" s="343"/>
      <c r="C119" s="765" t="s">
        <v>577</v>
      </c>
      <c r="D119" s="765"/>
    </row>
    <row r="120" spans="1:7">
      <c r="A120" s="343"/>
      <c r="B120" s="343"/>
      <c r="C120" s="765"/>
      <c r="D120" s="765"/>
    </row>
    <row r="122" spans="1:7">
      <c r="A122" s="528" t="s">
        <v>239</v>
      </c>
      <c r="B122" s="528" t="s">
        <v>240</v>
      </c>
      <c r="C122" s="528"/>
      <c r="D122" s="528" t="s">
        <v>241</v>
      </c>
    </row>
    <row r="123" spans="1:7">
      <c r="A123" s="528" t="s">
        <v>208</v>
      </c>
      <c r="B123" s="414" t="s">
        <v>242</v>
      </c>
      <c r="C123" s="415"/>
      <c r="D123" s="478">
        <v>1</v>
      </c>
    </row>
    <row r="124" spans="1:7">
      <c r="A124" s="528" t="s">
        <v>209</v>
      </c>
      <c r="B124" s="414" t="s">
        <v>243</v>
      </c>
      <c r="C124" s="415"/>
      <c r="D124" s="478">
        <v>0.25659999999999999</v>
      </c>
    </row>
    <row r="125" spans="1:7">
      <c r="A125" s="528" t="s">
        <v>210</v>
      </c>
      <c r="B125" s="414" t="s">
        <v>244</v>
      </c>
      <c r="C125" s="415"/>
      <c r="D125" s="478">
        <v>0.35489999999999999</v>
      </c>
    </row>
    <row r="126" spans="1:7">
      <c r="A126" s="528" t="s">
        <v>211</v>
      </c>
      <c r="B126" s="414" t="s">
        <v>245</v>
      </c>
      <c r="C126" s="415"/>
      <c r="D126" s="478">
        <v>0.20250000000000001</v>
      </c>
    </row>
    <row r="127" spans="1:7">
      <c r="A127" s="415"/>
      <c r="B127" s="416" t="s">
        <v>246</v>
      </c>
      <c r="C127" s="415"/>
      <c r="D127" s="480">
        <v>0.61149999999999993</v>
      </c>
    </row>
    <row r="128" spans="1:7">
      <c r="A128" s="415"/>
      <c r="B128" s="416" t="s">
        <v>247</v>
      </c>
      <c r="C128" s="415"/>
      <c r="D128" s="480">
        <v>1.8140000000000001</v>
      </c>
    </row>
    <row r="129" spans="1:4">
      <c r="A129" s="788"/>
      <c r="B129" s="788"/>
      <c r="C129" s="788"/>
      <c r="D129" s="788"/>
    </row>
    <row r="130" spans="1:4">
      <c r="A130" s="528" t="s">
        <v>239</v>
      </c>
      <c r="B130" s="528" t="s">
        <v>240</v>
      </c>
      <c r="C130" s="528"/>
      <c r="D130" s="528" t="s">
        <v>241</v>
      </c>
    </row>
    <row r="131" spans="1:4">
      <c r="A131" s="528" t="s">
        <v>212</v>
      </c>
      <c r="B131" s="414" t="s">
        <v>250</v>
      </c>
      <c r="C131" s="415"/>
      <c r="D131" s="419"/>
    </row>
    <row r="132" spans="1:4">
      <c r="A132" s="528" t="s">
        <v>248</v>
      </c>
      <c r="B132" s="414" t="s">
        <v>251</v>
      </c>
      <c r="C132" s="415"/>
      <c r="D132" s="478">
        <v>0.38600000000000001</v>
      </c>
    </row>
    <row r="133" spans="1:4">
      <c r="A133" s="417" t="s">
        <v>249</v>
      </c>
      <c r="B133" s="414" t="s">
        <v>252</v>
      </c>
      <c r="C133" s="415"/>
      <c r="D133" s="478">
        <v>0.2</v>
      </c>
    </row>
    <row r="134" spans="1:4">
      <c r="A134" s="415"/>
      <c r="B134" s="418" t="s">
        <v>253</v>
      </c>
      <c r="C134" s="415"/>
      <c r="D134" s="480">
        <v>0.58600000000000008</v>
      </c>
    </row>
    <row r="135" spans="1:4">
      <c r="A135" s="788"/>
      <c r="B135" s="788"/>
      <c r="C135" s="788"/>
      <c r="D135" s="788"/>
    </row>
    <row r="136" spans="1:4">
      <c r="A136" s="528" t="s">
        <v>239</v>
      </c>
      <c r="B136" s="528" t="s">
        <v>240</v>
      </c>
      <c r="C136" s="528"/>
      <c r="D136" s="528" t="s">
        <v>241</v>
      </c>
    </row>
    <row r="137" spans="1:4">
      <c r="A137" s="417" t="s">
        <v>213</v>
      </c>
      <c r="B137" s="414" t="s">
        <v>254</v>
      </c>
      <c r="C137" s="415"/>
      <c r="D137" s="480">
        <v>0.1</v>
      </c>
    </row>
    <row r="138" spans="1:4">
      <c r="A138" s="788"/>
      <c r="B138" s="788"/>
      <c r="C138" s="788"/>
      <c r="D138" s="788"/>
    </row>
    <row r="139" spans="1:4" ht="15">
      <c r="A139" s="789" t="s">
        <v>255</v>
      </c>
      <c r="B139" s="789"/>
      <c r="C139" s="415"/>
      <c r="D139" s="529">
        <v>2.5000000000000004</v>
      </c>
    </row>
    <row r="141" spans="1:4" ht="25.5">
      <c r="A141" s="343" t="s">
        <v>71</v>
      </c>
      <c r="B141" s="344">
        <v>7</v>
      </c>
      <c r="C141" s="764" t="s">
        <v>435</v>
      </c>
      <c r="D141" s="764"/>
    </row>
    <row r="142" spans="1:4">
      <c r="A142" s="343"/>
      <c r="B142" s="343"/>
      <c r="C142" s="765" t="s">
        <v>578</v>
      </c>
      <c r="D142" s="765"/>
    </row>
    <row r="143" spans="1:4">
      <c r="A143" s="343"/>
      <c r="B143" s="343"/>
      <c r="C143" s="765"/>
      <c r="D143" s="765"/>
    </row>
    <row r="145" spans="1:4">
      <c r="A145" s="553" t="s">
        <v>239</v>
      </c>
      <c r="B145" s="553" t="s">
        <v>240</v>
      </c>
      <c r="C145" s="553"/>
      <c r="D145" s="553" t="s">
        <v>241</v>
      </c>
    </row>
    <row r="146" spans="1:4">
      <c r="A146" s="553" t="s">
        <v>208</v>
      </c>
      <c r="B146" s="414" t="s">
        <v>242</v>
      </c>
      <c r="C146" s="415"/>
      <c r="D146" s="478">
        <v>1</v>
      </c>
    </row>
    <row r="147" spans="1:4">
      <c r="A147" s="553" t="s">
        <v>209</v>
      </c>
      <c r="B147" s="414" t="s">
        <v>243</v>
      </c>
      <c r="C147" s="415"/>
      <c r="D147" s="478">
        <v>0.24660000000000001</v>
      </c>
    </row>
    <row r="148" spans="1:4">
      <c r="A148" s="553" t="s">
        <v>210</v>
      </c>
      <c r="B148" s="414" t="s">
        <v>244</v>
      </c>
      <c r="C148" s="415"/>
      <c r="D148" s="478">
        <v>0.40339999999999998</v>
      </c>
    </row>
    <row r="149" spans="1:4">
      <c r="A149" s="553" t="s">
        <v>211</v>
      </c>
      <c r="B149" s="414" t="s">
        <v>245</v>
      </c>
      <c r="C149" s="415"/>
      <c r="D149" s="478">
        <v>0.01</v>
      </c>
    </row>
    <row r="150" spans="1:4">
      <c r="A150" s="415"/>
      <c r="B150" s="416" t="s">
        <v>246</v>
      </c>
      <c r="C150" s="415"/>
      <c r="D150" s="480">
        <v>0.65</v>
      </c>
    </row>
    <row r="151" spans="1:4">
      <c r="A151" s="415"/>
      <c r="B151" s="416" t="s">
        <v>247</v>
      </c>
      <c r="C151" s="415"/>
      <c r="D151" s="480">
        <v>1.66</v>
      </c>
    </row>
    <row r="152" spans="1:4">
      <c r="A152" s="788"/>
      <c r="B152" s="788"/>
      <c r="C152" s="788"/>
      <c r="D152" s="788"/>
    </row>
    <row r="153" spans="1:4">
      <c r="A153" s="553" t="s">
        <v>239</v>
      </c>
      <c r="B153" s="553" t="s">
        <v>240</v>
      </c>
      <c r="C153" s="553"/>
      <c r="D153" s="553" t="s">
        <v>241</v>
      </c>
    </row>
    <row r="154" spans="1:4">
      <c r="A154" s="553" t="s">
        <v>212</v>
      </c>
      <c r="B154" s="414" t="s">
        <v>250</v>
      </c>
      <c r="C154" s="415"/>
      <c r="D154" s="419"/>
    </row>
    <row r="155" spans="1:4">
      <c r="A155" s="553" t="s">
        <v>248</v>
      </c>
      <c r="B155" s="414" t="s">
        <v>251</v>
      </c>
      <c r="C155" s="415"/>
      <c r="D155" s="478">
        <v>0.14000000000000001</v>
      </c>
    </row>
    <row r="156" spans="1:4">
      <c r="A156" s="417" t="s">
        <v>249</v>
      </c>
      <c r="B156" s="414" t="s">
        <v>252</v>
      </c>
      <c r="C156" s="415"/>
      <c r="D156" s="478">
        <v>0.1</v>
      </c>
    </row>
    <row r="157" spans="1:4">
      <c r="A157" s="415"/>
      <c r="B157" s="418" t="s">
        <v>253</v>
      </c>
      <c r="C157" s="415"/>
      <c r="D157" s="480">
        <v>0.24000000000000002</v>
      </c>
    </row>
    <row r="158" spans="1:4">
      <c r="A158" s="788"/>
      <c r="B158" s="788"/>
      <c r="C158" s="788"/>
      <c r="D158" s="788"/>
    </row>
    <row r="159" spans="1:4">
      <c r="A159" s="553" t="s">
        <v>239</v>
      </c>
      <c r="B159" s="553" t="s">
        <v>240</v>
      </c>
      <c r="C159" s="553"/>
      <c r="D159" s="553" t="s">
        <v>241</v>
      </c>
    </row>
    <row r="160" spans="1:4">
      <c r="A160" s="417" t="s">
        <v>213</v>
      </c>
      <c r="B160" s="414" t="s">
        <v>254</v>
      </c>
      <c r="C160" s="415"/>
      <c r="D160" s="480">
        <v>0.1</v>
      </c>
    </row>
    <row r="161" spans="1:4">
      <c r="A161" s="788"/>
      <c r="B161" s="788"/>
      <c r="C161" s="788"/>
      <c r="D161" s="788"/>
    </row>
    <row r="162" spans="1:4" ht="15">
      <c r="A162" s="789" t="s">
        <v>255</v>
      </c>
      <c r="B162" s="789"/>
      <c r="C162" s="415"/>
      <c r="D162" s="529">
        <v>2</v>
      </c>
    </row>
    <row r="164" spans="1:4" ht="25.5">
      <c r="A164" s="343" t="s">
        <v>71</v>
      </c>
      <c r="B164" s="344">
        <v>8</v>
      </c>
      <c r="C164" s="764" t="s">
        <v>436</v>
      </c>
      <c r="D164" s="764"/>
    </row>
    <row r="165" spans="1:4">
      <c r="A165" s="343"/>
      <c r="B165" s="343"/>
      <c r="C165" s="765" t="s">
        <v>579</v>
      </c>
      <c r="D165" s="765"/>
    </row>
    <row r="166" spans="1:4">
      <c r="A166" s="343"/>
      <c r="B166" s="343"/>
      <c r="C166" s="765"/>
      <c r="D166" s="765"/>
    </row>
    <row r="168" spans="1:4">
      <c r="A168" s="538" t="s">
        <v>239</v>
      </c>
      <c r="B168" s="538" t="s">
        <v>240</v>
      </c>
      <c r="C168" s="538"/>
      <c r="D168" s="538" t="s">
        <v>241</v>
      </c>
    </row>
    <row r="169" spans="1:4">
      <c r="A169" s="538" t="s">
        <v>208</v>
      </c>
      <c r="B169" s="414" t="s">
        <v>242</v>
      </c>
      <c r="C169" s="415"/>
      <c r="D169" s="478">
        <v>1</v>
      </c>
    </row>
    <row r="170" spans="1:4">
      <c r="A170" s="538" t="s">
        <v>209</v>
      </c>
      <c r="B170" s="414" t="s">
        <v>243</v>
      </c>
      <c r="C170" s="415"/>
      <c r="D170" s="478">
        <v>0.2266</v>
      </c>
    </row>
    <row r="171" spans="1:4">
      <c r="A171" s="538" t="s">
        <v>210</v>
      </c>
      <c r="B171" s="414" t="s">
        <v>244</v>
      </c>
      <c r="C171" s="415"/>
      <c r="D171" s="478">
        <v>0.12</v>
      </c>
    </row>
    <row r="172" spans="1:4">
      <c r="A172" s="538" t="s">
        <v>211</v>
      </c>
      <c r="B172" s="414" t="s">
        <v>245</v>
      </c>
      <c r="C172" s="415"/>
      <c r="D172" s="478">
        <v>0.35</v>
      </c>
    </row>
    <row r="173" spans="1:4">
      <c r="A173" s="415"/>
      <c r="B173" s="416" t="s">
        <v>246</v>
      </c>
      <c r="C173" s="415"/>
      <c r="D173" s="480">
        <v>0.34660000000000002</v>
      </c>
    </row>
    <row r="174" spans="1:4">
      <c r="A174" s="415"/>
      <c r="B174" s="416" t="s">
        <v>247</v>
      </c>
      <c r="C174" s="415"/>
      <c r="D174" s="480">
        <v>1.6966000000000001</v>
      </c>
    </row>
    <row r="175" spans="1:4">
      <c r="A175" s="788"/>
      <c r="B175" s="788"/>
      <c r="C175" s="788"/>
      <c r="D175" s="788"/>
    </row>
    <row r="176" spans="1:4">
      <c r="A176" s="538" t="s">
        <v>239</v>
      </c>
      <c r="B176" s="538" t="s">
        <v>240</v>
      </c>
      <c r="C176" s="538"/>
      <c r="D176" s="538" t="s">
        <v>241</v>
      </c>
    </row>
    <row r="177" spans="1:4">
      <c r="A177" s="538" t="s">
        <v>212</v>
      </c>
      <c r="B177" s="414" t="s">
        <v>250</v>
      </c>
      <c r="C177" s="415"/>
      <c r="D177" s="419"/>
    </row>
    <row r="178" spans="1:4">
      <c r="A178" s="538" t="s">
        <v>248</v>
      </c>
      <c r="B178" s="414" t="s">
        <v>251</v>
      </c>
      <c r="C178" s="415"/>
      <c r="D178" s="478">
        <v>0.41</v>
      </c>
    </row>
    <row r="179" spans="1:4">
      <c r="A179" s="417" t="s">
        <v>249</v>
      </c>
      <c r="B179" s="414" t="s">
        <v>252</v>
      </c>
      <c r="C179" s="415"/>
      <c r="D179" s="478">
        <v>0.45</v>
      </c>
    </row>
    <row r="180" spans="1:4">
      <c r="A180" s="415"/>
      <c r="B180" s="418" t="s">
        <v>253</v>
      </c>
      <c r="C180" s="415"/>
      <c r="D180" s="480">
        <v>0.86</v>
      </c>
    </row>
    <row r="181" spans="1:4">
      <c r="A181" s="788"/>
      <c r="B181" s="788"/>
      <c r="C181" s="788"/>
      <c r="D181" s="788"/>
    </row>
    <row r="182" spans="1:4">
      <c r="A182" s="538" t="s">
        <v>239</v>
      </c>
      <c r="B182" s="538" t="s">
        <v>240</v>
      </c>
      <c r="C182" s="538"/>
      <c r="D182" s="538" t="s">
        <v>241</v>
      </c>
    </row>
    <row r="183" spans="1:4">
      <c r="A183" s="417" t="s">
        <v>213</v>
      </c>
      <c r="B183" s="414" t="s">
        <v>254</v>
      </c>
      <c r="C183" s="415"/>
      <c r="D183" s="480">
        <v>0.44</v>
      </c>
    </row>
    <row r="184" spans="1:4">
      <c r="A184" s="788"/>
      <c r="B184" s="788"/>
      <c r="C184" s="788"/>
      <c r="D184" s="788"/>
    </row>
    <row r="185" spans="1:4" ht="15">
      <c r="A185" s="789" t="s">
        <v>255</v>
      </c>
      <c r="B185" s="789"/>
      <c r="C185" s="415"/>
      <c r="D185" s="529">
        <v>2.9965999999999999</v>
      </c>
    </row>
    <row r="187" spans="1:4" ht="25.5">
      <c r="A187" s="343" t="s">
        <v>71</v>
      </c>
      <c r="B187" s="344">
        <v>9</v>
      </c>
      <c r="C187" s="764" t="s">
        <v>492</v>
      </c>
      <c r="D187" s="764"/>
    </row>
    <row r="188" spans="1:4">
      <c r="A188" s="343"/>
      <c r="B188" s="343"/>
      <c r="C188" s="765" t="s">
        <v>580</v>
      </c>
      <c r="D188" s="765"/>
    </row>
    <row r="189" spans="1:4">
      <c r="A189" s="343"/>
      <c r="B189" s="343"/>
      <c r="C189" s="765"/>
      <c r="D189" s="765"/>
    </row>
    <row r="191" spans="1:4">
      <c r="A191" s="546" t="s">
        <v>239</v>
      </c>
      <c r="B191" s="546" t="s">
        <v>240</v>
      </c>
      <c r="C191" s="546"/>
      <c r="D191" s="546" t="s">
        <v>241</v>
      </c>
    </row>
    <row r="192" spans="1:4">
      <c r="A192" s="546" t="s">
        <v>208</v>
      </c>
      <c r="B192" s="414" t="s">
        <v>242</v>
      </c>
      <c r="C192" s="415"/>
      <c r="D192" s="478">
        <v>1</v>
      </c>
    </row>
    <row r="193" spans="1:4">
      <c r="A193" s="546" t="s">
        <v>209</v>
      </c>
      <c r="B193" s="414" t="s">
        <v>243</v>
      </c>
      <c r="C193" s="415"/>
      <c r="D193" s="478">
        <v>0.21829999999999999</v>
      </c>
    </row>
    <row r="194" spans="1:4">
      <c r="A194" s="546" t="s">
        <v>210</v>
      </c>
      <c r="B194" s="414" t="s">
        <v>244</v>
      </c>
      <c r="C194" s="415"/>
      <c r="D194" s="478">
        <v>0.31459999999999999</v>
      </c>
    </row>
    <row r="195" spans="1:4">
      <c r="A195" s="546" t="s">
        <v>211</v>
      </c>
      <c r="B195" s="414" t="s">
        <v>245</v>
      </c>
      <c r="C195" s="415"/>
      <c r="D195" s="478">
        <v>1.06E-2</v>
      </c>
    </row>
    <row r="196" spans="1:4">
      <c r="A196" s="415"/>
      <c r="B196" s="416" t="s">
        <v>246</v>
      </c>
      <c r="C196" s="415"/>
      <c r="D196" s="480">
        <v>0.53289999999999993</v>
      </c>
    </row>
    <row r="197" spans="1:4">
      <c r="A197" s="415"/>
      <c r="B197" s="416" t="s">
        <v>247</v>
      </c>
      <c r="C197" s="415"/>
      <c r="D197" s="480">
        <v>1.5434999999999999</v>
      </c>
    </row>
    <row r="198" spans="1:4">
      <c r="A198" s="788"/>
      <c r="B198" s="788"/>
      <c r="C198" s="788"/>
      <c r="D198" s="788"/>
    </row>
    <row r="199" spans="1:4">
      <c r="A199" s="546" t="s">
        <v>239</v>
      </c>
      <c r="B199" s="546" t="s">
        <v>240</v>
      </c>
      <c r="C199" s="546"/>
      <c r="D199" s="546" t="s">
        <v>241</v>
      </c>
    </row>
    <row r="200" spans="1:4">
      <c r="A200" s="546" t="s">
        <v>212</v>
      </c>
      <c r="B200" s="414" t="s">
        <v>250</v>
      </c>
      <c r="C200" s="415"/>
      <c r="D200" s="419"/>
    </row>
    <row r="201" spans="1:4">
      <c r="A201" s="546" t="s">
        <v>248</v>
      </c>
      <c r="B201" s="414" t="s">
        <v>251</v>
      </c>
      <c r="C201" s="415"/>
      <c r="D201" s="478">
        <v>0.5</v>
      </c>
    </row>
    <row r="202" spans="1:4">
      <c r="A202" s="417" t="s">
        <v>249</v>
      </c>
      <c r="B202" s="414" t="s">
        <v>252</v>
      </c>
      <c r="C202" s="415"/>
      <c r="D202" s="478">
        <v>0.13070000000000001</v>
      </c>
    </row>
    <row r="203" spans="1:4">
      <c r="A203" s="415"/>
      <c r="B203" s="418" t="s">
        <v>253</v>
      </c>
      <c r="C203" s="415"/>
      <c r="D203" s="480">
        <v>0.63070000000000004</v>
      </c>
    </row>
    <row r="204" spans="1:4">
      <c r="A204" s="788"/>
      <c r="B204" s="788"/>
      <c r="C204" s="788"/>
      <c r="D204" s="788"/>
    </row>
    <row r="205" spans="1:4">
      <c r="A205" s="546" t="s">
        <v>239</v>
      </c>
      <c r="B205" s="546" t="s">
        <v>240</v>
      </c>
      <c r="C205" s="546"/>
      <c r="D205" s="546" t="s">
        <v>241</v>
      </c>
    </row>
    <row r="206" spans="1:4">
      <c r="A206" s="417" t="s">
        <v>213</v>
      </c>
      <c r="B206" s="414" t="s">
        <v>254</v>
      </c>
      <c r="C206" s="415"/>
      <c r="D206" s="480">
        <v>0.14949999999999999</v>
      </c>
    </row>
    <row r="207" spans="1:4">
      <c r="A207" s="788"/>
      <c r="B207" s="788"/>
      <c r="C207" s="788"/>
      <c r="D207" s="788"/>
    </row>
    <row r="208" spans="1:4" ht="15">
      <c r="A208" s="789" t="s">
        <v>255</v>
      </c>
      <c r="B208" s="789"/>
      <c r="C208" s="415"/>
      <c r="D208" s="529">
        <v>2.3237000000000001</v>
      </c>
    </row>
    <row r="211" spans="1:4" ht="25.5">
      <c r="A211" s="343" t="s">
        <v>71</v>
      </c>
      <c r="B211" s="344">
        <v>10</v>
      </c>
      <c r="C211" s="764" t="s">
        <v>459</v>
      </c>
      <c r="D211" s="764"/>
    </row>
    <row r="212" spans="1:4">
      <c r="A212" s="343"/>
      <c r="B212" s="343"/>
      <c r="C212" s="765" t="s">
        <v>581</v>
      </c>
      <c r="D212" s="765"/>
    </row>
    <row r="213" spans="1:4">
      <c r="A213" s="343"/>
      <c r="B213" s="343"/>
      <c r="C213" s="765"/>
      <c r="D213" s="765"/>
    </row>
    <row r="215" spans="1:4">
      <c r="A215" s="553" t="s">
        <v>239</v>
      </c>
      <c r="B215" s="553" t="s">
        <v>240</v>
      </c>
      <c r="C215" s="553"/>
      <c r="D215" s="553" t="s">
        <v>241</v>
      </c>
    </row>
    <row r="216" spans="1:4">
      <c r="A216" s="553" t="s">
        <v>208</v>
      </c>
      <c r="B216" s="414" t="s">
        <v>242</v>
      </c>
      <c r="C216" s="415"/>
      <c r="D216" s="478">
        <v>1</v>
      </c>
    </row>
    <row r="217" spans="1:4">
      <c r="A217" s="553" t="s">
        <v>209</v>
      </c>
      <c r="B217" s="414" t="s">
        <v>243</v>
      </c>
      <c r="C217" s="415"/>
      <c r="D217" s="478">
        <v>0.46989999999999998</v>
      </c>
    </row>
    <row r="218" spans="1:4">
      <c r="A218" s="553" t="s">
        <v>210</v>
      </c>
      <c r="B218" s="414" t="s">
        <v>244</v>
      </c>
      <c r="C218" s="415"/>
      <c r="D218" s="478">
        <v>0.08</v>
      </c>
    </row>
    <row r="219" spans="1:4">
      <c r="A219" s="553" t="s">
        <v>211</v>
      </c>
      <c r="B219" s="414" t="s">
        <v>245</v>
      </c>
      <c r="C219" s="415"/>
      <c r="D219" s="478">
        <v>0.10009999999999999</v>
      </c>
    </row>
    <row r="220" spans="1:4">
      <c r="A220" s="415"/>
      <c r="B220" s="416" t="s">
        <v>246</v>
      </c>
      <c r="C220" s="415"/>
      <c r="D220" s="480">
        <v>0.54989999999999994</v>
      </c>
    </row>
    <row r="221" spans="1:4">
      <c r="A221" s="415"/>
      <c r="B221" s="416" t="s">
        <v>247</v>
      </c>
      <c r="C221" s="415"/>
      <c r="D221" s="480">
        <v>1.6500000000000001</v>
      </c>
    </row>
    <row r="222" spans="1:4">
      <c r="A222" s="788"/>
      <c r="B222" s="788"/>
      <c r="C222" s="788"/>
      <c r="D222" s="788"/>
    </row>
    <row r="223" spans="1:4">
      <c r="A223" s="553" t="s">
        <v>239</v>
      </c>
      <c r="B223" s="553" t="s">
        <v>240</v>
      </c>
      <c r="C223" s="553"/>
      <c r="D223" s="553" t="s">
        <v>241</v>
      </c>
    </row>
    <row r="224" spans="1:4">
      <c r="A224" s="553" t="s">
        <v>212</v>
      </c>
      <c r="B224" s="414" t="s">
        <v>250</v>
      </c>
      <c r="C224" s="415"/>
      <c r="D224" s="419"/>
    </row>
    <row r="225" spans="1:4">
      <c r="A225" s="553" t="s">
        <v>248</v>
      </c>
      <c r="B225" s="414" t="s">
        <v>251</v>
      </c>
      <c r="C225" s="415"/>
      <c r="D225" s="478">
        <v>0.18</v>
      </c>
    </row>
    <row r="226" spans="1:4">
      <c r="A226" s="417" t="s">
        <v>249</v>
      </c>
      <c r="B226" s="414" t="s">
        <v>252</v>
      </c>
      <c r="C226" s="415"/>
      <c r="D226" s="478">
        <v>0.06</v>
      </c>
    </row>
    <row r="227" spans="1:4">
      <c r="A227" s="415"/>
      <c r="B227" s="418" t="s">
        <v>253</v>
      </c>
      <c r="C227" s="415"/>
      <c r="D227" s="480">
        <v>0.24</v>
      </c>
    </row>
    <row r="228" spans="1:4">
      <c r="A228" s="788"/>
      <c r="B228" s="788"/>
      <c r="C228" s="788"/>
      <c r="D228" s="788"/>
    </row>
    <row r="229" spans="1:4">
      <c r="A229" s="553" t="s">
        <v>239</v>
      </c>
      <c r="B229" s="553" t="s">
        <v>240</v>
      </c>
      <c r="C229" s="553"/>
      <c r="D229" s="553" t="s">
        <v>241</v>
      </c>
    </row>
    <row r="230" spans="1:4">
      <c r="A230" s="417" t="s">
        <v>213</v>
      </c>
      <c r="B230" s="414" t="s">
        <v>254</v>
      </c>
      <c r="C230" s="415"/>
      <c r="D230" s="480">
        <v>0.25</v>
      </c>
    </row>
    <row r="231" spans="1:4">
      <c r="A231" s="788"/>
      <c r="B231" s="788"/>
      <c r="C231" s="788"/>
      <c r="D231" s="788"/>
    </row>
    <row r="232" spans="1:4" ht="15">
      <c r="A232" s="789" t="s">
        <v>255</v>
      </c>
      <c r="B232" s="789"/>
      <c r="C232" s="415"/>
      <c r="D232" s="529">
        <v>2.14</v>
      </c>
    </row>
  </sheetData>
  <sheetProtection algorithmName="SHA-512" hashValue="24cQdfhySRlDLIxmynXAzPLuSPS0ZyWgTcnMUpuIm+8XI+ljFFG/GuLS2loxxiAUC3f9F84uGc9o8r5zpJXkKg==" saltValue="Vs+yK894ZWTbEH7tQRAU+g==" spinCount="100000" sheet="1" objects="1" scenarios="1" selectLockedCells="1" selectUnlockedCells="1"/>
  <mergeCells count="60">
    <mergeCell ref="A175:D175"/>
    <mergeCell ref="A181:D181"/>
    <mergeCell ref="A184:D184"/>
    <mergeCell ref="A139:B139"/>
    <mergeCell ref="C118:D118"/>
    <mergeCell ref="C119:D120"/>
    <mergeCell ref="A129:D129"/>
    <mergeCell ref="A135:D135"/>
    <mergeCell ref="A138:D138"/>
    <mergeCell ref="A60:D60"/>
    <mergeCell ref="A66:D66"/>
    <mergeCell ref="A69:D69"/>
    <mergeCell ref="A70:B70"/>
    <mergeCell ref="C50:D51"/>
    <mergeCell ref="C2:D2"/>
    <mergeCell ref="C3:D4"/>
    <mergeCell ref="A43:D43"/>
    <mergeCell ref="A46:D46"/>
    <mergeCell ref="C49:D49"/>
    <mergeCell ref="A47:B47"/>
    <mergeCell ref="A13:D13"/>
    <mergeCell ref="A19:D19"/>
    <mergeCell ref="A23:B23"/>
    <mergeCell ref="A22:D22"/>
    <mergeCell ref="A37:D37"/>
    <mergeCell ref="C26:D26"/>
    <mergeCell ref="C27:D28"/>
    <mergeCell ref="C72:D72"/>
    <mergeCell ref="C73:D74"/>
    <mergeCell ref="A83:D83"/>
    <mergeCell ref="A89:D89"/>
    <mergeCell ref="A92:D92"/>
    <mergeCell ref="A115:D115"/>
    <mergeCell ref="A116:B116"/>
    <mergeCell ref="A93:B93"/>
    <mergeCell ref="C95:D95"/>
    <mergeCell ref="C96:D97"/>
    <mergeCell ref="A106:D106"/>
    <mergeCell ref="A112:D112"/>
    <mergeCell ref="C141:D141"/>
    <mergeCell ref="C142:D143"/>
    <mergeCell ref="A152:D152"/>
    <mergeCell ref="A158:D158"/>
    <mergeCell ref="A161:D161"/>
    <mergeCell ref="A231:D231"/>
    <mergeCell ref="A232:B232"/>
    <mergeCell ref="A162:B162"/>
    <mergeCell ref="C211:D211"/>
    <mergeCell ref="C212:D213"/>
    <mergeCell ref="A222:D222"/>
    <mergeCell ref="A228:D228"/>
    <mergeCell ref="A208:B208"/>
    <mergeCell ref="C187:D187"/>
    <mergeCell ref="C188:D189"/>
    <mergeCell ref="A198:D198"/>
    <mergeCell ref="A204:D204"/>
    <mergeCell ref="A207:D207"/>
    <mergeCell ref="A185:B185"/>
    <mergeCell ref="C164:D164"/>
    <mergeCell ref="C165:D166"/>
  </mergeCells>
  <printOptions horizontalCentered="1"/>
  <pageMargins left="0.70866141732283472" right="0.70866141732283472" top="0.74803149606299213" bottom="0.74803149606299213" header="0.31496062992125984" footer="0.31496062992125984"/>
  <pageSetup scale="68" fitToHeight="3" orientation="portrait" r:id="rId1"/>
  <headerFooter>
    <oddFooter>&amp;C&amp;F&amp;R&amp;A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79CA5-3D4C-412F-95B1-4E2E06BC9F80}">
  <sheetPr codeName="Hoja12">
    <pageSetUpPr fitToPage="1"/>
  </sheetPr>
  <dimension ref="A1:C25"/>
  <sheetViews>
    <sheetView view="pageBreakPreview" zoomScaleNormal="115" zoomScaleSheetLayoutView="100" workbookViewId="0">
      <selection activeCell="H25" sqref="H25"/>
    </sheetView>
  </sheetViews>
  <sheetFormatPr baseColWidth="10" defaultRowHeight="12.75"/>
  <cols>
    <col min="1" max="1" width="7" customWidth="1"/>
    <col min="2" max="2" width="48.28515625" customWidth="1"/>
    <col min="3" max="3" width="29.85546875" customWidth="1"/>
    <col min="255" max="255" width="7" customWidth="1"/>
    <col min="256" max="256" width="25" customWidth="1"/>
    <col min="257" max="257" width="27.140625" customWidth="1"/>
    <col min="258" max="258" width="16.140625" customWidth="1"/>
    <col min="511" max="511" width="7" customWidth="1"/>
    <col min="512" max="512" width="25" customWidth="1"/>
    <col min="513" max="513" width="27.140625" customWidth="1"/>
    <col min="514" max="514" width="16.140625" customWidth="1"/>
    <col min="767" max="767" width="7" customWidth="1"/>
    <col min="768" max="768" width="25" customWidth="1"/>
    <col min="769" max="769" width="27.140625" customWidth="1"/>
    <col min="770" max="770" width="16.140625" customWidth="1"/>
    <col min="1023" max="1023" width="7" customWidth="1"/>
    <col min="1024" max="1024" width="25" customWidth="1"/>
    <col min="1025" max="1025" width="27.140625" customWidth="1"/>
    <col min="1026" max="1026" width="16.140625" customWidth="1"/>
    <col min="1279" max="1279" width="7" customWidth="1"/>
    <col min="1280" max="1280" width="25" customWidth="1"/>
    <col min="1281" max="1281" width="27.140625" customWidth="1"/>
    <col min="1282" max="1282" width="16.140625" customWidth="1"/>
    <col min="1535" max="1535" width="7" customWidth="1"/>
    <col min="1536" max="1536" width="25" customWidth="1"/>
    <col min="1537" max="1537" width="27.140625" customWidth="1"/>
    <col min="1538" max="1538" width="16.140625" customWidth="1"/>
    <col min="1791" max="1791" width="7" customWidth="1"/>
    <col min="1792" max="1792" width="25" customWidth="1"/>
    <col min="1793" max="1793" width="27.140625" customWidth="1"/>
    <col min="1794" max="1794" width="16.140625" customWidth="1"/>
    <col min="2047" max="2047" width="7" customWidth="1"/>
    <col min="2048" max="2048" width="25" customWidth="1"/>
    <col min="2049" max="2049" width="27.140625" customWidth="1"/>
    <col min="2050" max="2050" width="16.140625" customWidth="1"/>
    <col min="2303" max="2303" width="7" customWidth="1"/>
    <col min="2304" max="2304" width="25" customWidth="1"/>
    <col min="2305" max="2305" width="27.140625" customWidth="1"/>
    <col min="2306" max="2306" width="16.140625" customWidth="1"/>
    <col min="2559" max="2559" width="7" customWidth="1"/>
    <col min="2560" max="2560" width="25" customWidth="1"/>
    <col min="2561" max="2561" width="27.140625" customWidth="1"/>
    <col min="2562" max="2562" width="16.140625" customWidth="1"/>
    <col min="2815" max="2815" width="7" customWidth="1"/>
    <col min="2816" max="2816" width="25" customWidth="1"/>
    <col min="2817" max="2817" width="27.140625" customWidth="1"/>
    <col min="2818" max="2818" width="16.140625" customWidth="1"/>
    <col min="3071" max="3071" width="7" customWidth="1"/>
    <col min="3072" max="3072" width="25" customWidth="1"/>
    <col min="3073" max="3073" width="27.140625" customWidth="1"/>
    <col min="3074" max="3074" width="16.140625" customWidth="1"/>
    <col min="3327" max="3327" width="7" customWidth="1"/>
    <col min="3328" max="3328" width="25" customWidth="1"/>
    <col min="3329" max="3329" width="27.140625" customWidth="1"/>
    <col min="3330" max="3330" width="16.140625" customWidth="1"/>
    <col min="3583" max="3583" width="7" customWidth="1"/>
    <col min="3584" max="3584" width="25" customWidth="1"/>
    <col min="3585" max="3585" width="27.140625" customWidth="1"/>
    <col min="3586" max="3586" width="16.140625" customWidth="1"/>
    <col min="3839" max="3839" width="7" customWidth="1"/>
    <col min="3840" max="3840" width="25" customWidth="1"/>
    <col min="3841" max="3841" width="27.140625" customWidth="1"/>
    <col min="3842" max="3842" width="16.140625" customWidth="1"/>
    <col min="4095" max="4095" width="7" customWidth="1"/>
    <col min="4096" max="4096" width="25" customWidth="1"/>
    <col min="4097" max="4097" width="27.140625" customWidth="1"/>
    <col min="4098" max="4098" width="16.140625" customWidth="1"/>
    <col min="4351" max="4351" width="7" customWidth="1"/>
    <col min="4352" max="4352" width="25" customWidth="1"/>
    <col min="4353" max="4353" width="27.140625" customWidth="1"/>
    <col min="4354" max="4354" width="16.140625" customWidth="1"/>
    <col min="4607" max="4607" width="7" customWidth="1"/>
    <col min="4608" max="4608" width="25" customWidth="1"/>
    <col min="4609" max="4609" width="27.140625" customWidth="1"/>
    <col min="4610" max="4610" width="16.140625" customWidth="1"/>
    <col min="4863" max="4863" width="7" customWidth="1"/>
    <col min="4864" max="4864" width="25" customWidth="1"/>
    <col min="4865" max="4865" width="27.140625" customWidth="1"/>
    <col min="4866" max="4866" width="16.140625" customWidth="1"/>
    <col min="5119" max="5119" width="7" customWidth="1"/>
    <col min="5120" max="5120" width="25" customWidth="1"/>
    <col min="5121" max="5121" width="27.140625" customWidth="1"/>
    <col min="5122" max="5122" width="16.140625" customWidth="1"/>
    <col min="5375" max="5375" width="7" customWidth="1"/>
    <col min="5376" max="5376" width="25" customWidth="1"/>
    <col min="5377" max="5377" width="27.140625" customWidth="1"/>
    <col min="5378" max="5378" width="16.140625" customWidth="1"/>
    <col min="5631" max="5631" width="7" customWidth="1"/>
    <col min="5632" max="5632" width="25" customWidth="1"/>
    <col min="5633" max="5633" width="27.140625" customWidth="1"/>
    <col min="5634" max="5634" width="16.140625" customWidth="1"/>
    <col min="5887" max="5887" width="7" customWidth="1"/>
    <col min="5888" max="5888" width="25" customWidth="1"/>
    <col min="5889" max="5889" width="27.140625" customWidth="1"/>
    <col min="5890" max="5890" width="16.140625" customWidth="1"/>
    <col min="6143" max="6143" width="7" customWidth="1"/>
    <col min="6144" max="6144" width="25" customWidth="1"/>
    <col min="6145" max="6145" width="27.140625" customWidth="1"/>
    <col min="6146" max="6146" width="16.140625" customWidth="1"/>
    <col min="6399" max="6399" width="7" customWidth="1"/>
    <col min="6400" max="6400" width="25" customWidth="1"/>
    <col min="6401" max="6401" width="27.140625" customWidth="1"/>
    <col min="6402" max="6402" width="16.140625" customWidth="1"/>
    <col min="6655" max="6655" width="7" customWidth="1"/>
    <col min="6656" max="6656" width="25" customWidth="1"/>
    <col min="6657" max="6657" width="27.140625" customWidth="1"/>
    <col min="6658" max="6658" width="16.140625" customWidth="1"/>
    <col min="6911" max="6911" width="7" customWidth="1"/>
    <col min="6912" max="6912" width="25" customWidth="1"/>
    <col min="6913" max="6913" width="27.140625" customWidth="1"/>
    <col min="6914" max="6914" width="16.140625" customWidth="1"/>
    <col min="7167" max="7167" width="7" customWidth="1"/>
    <col min="7168" max="7168" width="25" customWidth="1"/>
    <col min="7169" max="7169" width="27.140625" customWidth="1"/>
    <col min="7170" max="7170" width="16.140625" customWidth="1"/>
    <col min="7423" max="7423" width="7" customWidth="1"/>
    <col min="7424" max="7424" width="25" customWidth="1"/>
    <col min="7425" max="7425" width="27.140625" customWidth="1"/>
    <col min="7426" max="7426" width="16.140625" customWidth="1"/>
    <col min="7679" max="7679" width="7" customWidth="1"/>
    <col min="7680" max="7680" width="25" customWidth="1"/>
    <col min="7681" max="7681" width="27.140625" customWidth="1"/>
    <col min="7682" max="7682" width="16.140625" customWidth="1"/>
    <col min="7935" max="7935" width="7" customWidth="1"/>
    <col min="7936" max="7936" width="25" customWidth="1"/>
    <col min="7937" max="7937" width="27.140625" customWidth="1"/>
    <col min="7938" max="7938" width="16.140625" customWidth="1"/>
    <col min="8191" max="8191" width="7" customWidth="1"/>
    <col min="8192" max="8192" width="25" customWidth="1"/>
    <col min="8193" max="8193" width="27.140625" customWidth="1"/>
    <col min="8194" max="8194" width="16.140625" customWidth="1"/>
    <col min="8447" max="8447" width="7" customWidth="1"/>
    <col min="8448" max="8448" width="25" customWidth="1"/>
    <col min="8449" max="8449" width="27.140625" customWidth="1"/>
    <col min="8450" max="8450" width="16.140625" customWidth="1"/>
    <col min="8703" max="8703" width="7" customWidth="1"/>
    <col min="8704" max="8704" width="25" customWidth="1"/>
    <col min="8705" max="8705" width="27.140625" customWidth="1"/>
    <col min="8706" max="8706" width="16.140625" customWidth="1"/>
    <col min="8959" max="8959" width="7" customWidth="1"/>
    <col min="8960" max="8960" width="25" customWidth="1"/>
    <col min="8961" max="8961" width="27.140625" customWidth="1"/>
    <col min="8962" max="8962" width="16.140625" customWidth="1"/>
    <col min="9215" max="9215" width="7" customWidth="1"/>
    <col min="9216" max="9216" width="25" customWidth="1"/>
    <col min="9217" max="9217" width="27.140625" customWidth="1"/>
    <col min="9218" max="9218" width="16.140625" customWidth="1"/>
    <col min="9471" max="9471" width="7" customWidth="1"/>
    <col min="9472" max="9472" width="25" customWidth="1"/>
    <col min="9473" max="9473" width="27.140625" customWidth="1"/>
    <col min="9474" max="9474" width="16.140625" customWidth="1"/>
    <col min="9727" max="9727" width="7" customWidth="1"/>
    <col min="9728" max="9728" width="25" customWidth="1"/>
    <col min="9729" max="9729" width="27.140625" customWidth="1"/>
    <col min="9730" max="9730" width="16.140625" customWidth="1"/>
    <col min="9983" max="9983" width="7" customWidth="1"/>
    <col min="9984" max="9984" width="25" customWidth="1"/>
    <col min="9985" max="9985" width="27.140625" customWidth="1"/>
    <col min="9986" max="9986" width="16.140625" customWidth="1"/>
    <col min="10239" max="10239" width="7" customWidth="1"/>
    <col min="10240" max="10240" width="25" customWidth="1"/>
    <col min="10241" max="10241" width="27.140625" customWidth="1"/>
    <col min="10242" max="10242" width="16.140625" customWidth="1"/>
    <col min="10495" max="10495" width="7" customWidth="1"/>
    <col min="10496" max="10496" width="25" customWidth="1"/>
    <col min="10497" max="10497" width="27.140625" customWidth="1"/>
    <col min="10498" max="10498" width="16.140625" customWidth="1"/>
    <col min="10751" max="10751" width="7" customWidth="1"/>
    <col min="10752" max="10752" width="25" customWidth="1"/>
    <col min="10753" max="10753" width="27.140625" customWidth="1"/>
    <col min="10754" max="10754" width="16.140625" customWidth="1"/>
    <col min="11007" max="11007" width="7" customWidth="1"/>
    <col min="11008" max="11008" width="25" customWidth="1"/>
    <col min="11009" max="11009" width="27.140625" customWidth="1"/>
    <col min="11010" max="11010" width="16.140625" customWidth="1"/>
    <col min="11263" max="11263" width="7" customWidth="1"/>
    <col min="11264" max="11264" width="25" customWidth="1"/>
    <col min="11265" max="11265" width="27.140625" customWidth="1"/>
    <col min="11266" max="11266" width="16.140625" customWidth="1"/>
    <col min="11519" max="11519" width="7" customWidth="1"/>
    <col min="11520" max="11520" width="25" customWidth="1"/>
    <col min="11521" max="11521" width="27.140625" customWidth="1"/>
    <col min="11522" max="11522" width="16.140625" customWidth="1"/>
    <col min="11775" max="11775" width="7" customWidth="1"/>
    <col min="11776" max="11776" width="25" customWidth="1"/>
    <col min="11777" max="11777" width="27.140625" customWidth="1"/>
    <col min="11778" max="11778" width="16.140625" customWidth="1"/>
    <col min="12031" max="12031" width="7" customWidth="1"/>
    <col min="12032" max="12032" width="25" customWidth="1"/>
    <col min="12033" max="12033" width="27.140625" customWidth="1"/>
    <col min="12034" max="12034" width="16.140625" customWidth="1"/>
    <col min="12287" max="12287" width="7" customWidth="1"/>
    <col min="12288" max="12288" width="25" customWidth="1"/>
    <col min="12289" max="12289" width="27.140625" customWidth="1"/>
    <col min="12290" max="12290" width="16.140625" customWidth="1"/>
    <col min="12543" max="12543" width="7" customWidth="1"/>
    <col min="12544" max="12544" width="25" customWidth="1"/>
    <col min="12545" max="12545" width="27.140625" customWidth="1"/>
    <col min="12546" max="12546" width="16.140625" customWidth="1"/>
    <col min="12799" max="12799" width="7" customWidth="1"/>
    <col min="12800" max="12800" width="25" customWidth="1"/>
    <col min="12801" max="12801" width="27.140625" customWidth="1"/>
    <col min="12802" max="12802" width="16.140625" customWidth="1"/>
    <col min="13055" max="13055" width="7" customWidth="1"/>
    <col min="13056" max="13056" width="25" customWidth="1"/>
    <col min="13057" max="13057" width="27.140625" customWidth="1"/>
    <col min="13058" max="13058" width="16.140625" customWidth="1"/>
    <col min="13311" max="13311" width="7" customWidth="1"/>
    <col min="13312" max="13312" width="25" customWidth="1"/>
    <col min="13313" max="13313" width="27.140625" customWidth="1"/>
    <col min="13314" max="13314" width="16.140625" customWidth="1"/>
    <col min="13567" max="13567" width="7" customWidth="1"/>
    <col min="13568" max="13568" width="25" customWidth="1"/>
    <col min="13569" max="13569" width="27.140625" customWidth="1"/>
    <col min="13570" max="13570" width="16.140625" customWidth="1"/>
    <col min="13823" max="13823" width="7" customWidth="1"/>
    <col min="13824" max="13824" width="25" customWidth="1"/>
    <col min="13825" max="13825" width="27.140625" customWidth="1"/>
    <col min="13826" max="13826" width="16.140625" customWidth="1"/>
    <col min="14079" max="14079" width="7" customWidth="1"/>
    <col min="14080" max="14080" width="25" customWidth="1"/>
    <col min="14081" max="14081" width="27.140625" customWidth="1"/>
    <col min="14082" max="14082" width="16.140625" customWidth="1"/>
    <col min="14335" max="14335" width="7" customWidth="1"/>
    <col min="14336" max="14336" width="25" customWidth="1"/>
    <col min="14337" max="14337" width="27.140625" customWidth="1"/>
    <col min="14338" max="14338" width="16.140625" customWidth="1"/>
    <col min="14591" max="14591" width="7" customWidth="1"/>
    <col min="14592" max="14592" width="25" customWidth="1"/>
    <col min="14593" max="14593" width="27.140625" customWidth="1"/>
    <col min="14594" max="14594" width="16.140625" customWidth="1"/>
    <col min="14847" max="14847" width="7" customWidth="1"/>
    <col min="14848" max="14848" width="25" customWidth="1"/>
    <col min="14849" max="14849" width="27.140625" customWidth="1"/>
    <col min="14850" max="14850" width="16.140625" customWidth="1"/>
    <col min="15103" max="15103" width="7" customWidth="1"/>
    <col min="15104" max="15104" width="25" customWidth="1"/>
    <col min="15105" max="15105" width="27.140625" customWidth="1"/>
    <col min="15106" max="15106" width="16.140625" customWidth="1"/>
    <col min="15359" max="15359" width="7" customWidth="1"/>
    <col min="15360" max="15360" width="25" customWidth="1"/>
    <col min="15361" max="15361" width="27.140625" customWidth="1"/>
    <col min="15362" max="15362" width="16.140625" customWidth="1"/>
    <col min="15615" max="15615" width="7" customWidth="1"/>
    <col min="15616" max="15616" width="25" customWidth="1"/>
    <col min="15617" max="15617" width="27.140625" customWidth="1"/>
    <col min="15618" max="15618" width="16.140625" customWidth="1"/>
    <col min="15871" max="15871" width="7" customWidth="1"/>
    <col min="15872" max="15872" width="25" customWidth="1"/>
    <col min="15873" max="15873" width="27.140625" customWidth="1"/>
    <col min="15874" max="15874" width="16.140625" customWidth="1"/>
    <col min="16127" max="16127" width="7" customWidth="1"/>
    <col min="16128" max="16128" width="25" customWidth="1"/>
    <col min="16129" max="16129" width="27.140625" customWidth="1"/>
    <col min="16130" max="16130" width="16.140625" customWidth="1"/>
  </cols>
  <sheetData>
    <row r="1" spans="1:3" ht="16.5" customHeight="1">
      <c r="A1" s="792" t="s">
        <v>536</v>
      </c>
      <c r="B1" s="792"/>
      <c r="C1" s="792"/>
    </row>
    <row r="2" spans="1:3">
      <c r="A2" s="793" t="s">
        <v>537</v>
      </c>
      <c r="B2" s="793"/>
      <c r="C2" s="793"/>
    </row>
    <row r="3" spans="1:3">
      <c r="A3" s="794"/>
      <c r="B3" s="794"/>
      <c r="C3" s="794"/>
    </row>
    <row r="4" spans="1:3">
      <c r="A4" s="795" t="s">
        <v>538</v>
      </c>
      <c r="B4" s="796"/>
      <c r="C4" s="796"/>
    </row>
    <row r="5" spans="1:3">
      <c r="A5" s="797"/>
      <c r="B5" s="798"/>
      <c r="C5" s="798"/>
    </row>
    <row r="6" spans="1:3" ht="30" customHeight="1">
      <c r="A6" s="799" t="s">
        <v>539</v>
      </c>
      <c r="B6" s="800"/>
      <c r="C6" s="800"/>
    </row>
    <row r="7" spans="1:3">
      <c r="A7" s="801"/>
      <c r="B7" s="801"/>
      <c r="C7" s="801"/>
    </row>
    <row r="8" spans="1:3" ht="30.75" customHeight="1">
      <c r="A8" s="802" t="s">
        <v>540</v>
      </c>
      <c r="B8" s="793"/>
      <c r="C8" s="793"/>
    </row>
    <row r="9" spans="1:3" ht="7.5" customHeight="1">
      <c r="A9" s="793"/>
      <c r="B9" s="793"/>
      <c r="C9" s="793"/>
    </row>
    <row r="10" spans="1:3" ht="15">
      <c r="A10" s="803"/>
      <c r="B10" s="803"/>
      <c r="C10" s="803"/>
    </row>
    <row r="11" spans="1:3" ht="15">
      <c r="A11" s="804" t="s">
        <v>541</v>
      </c>
      <c r="B11" s="804"/>
      <c r="C11" s="804"/>
    </row>
    <row r="12" spans="1:3">
      <c r="A12" s="554"/>
      <c r="B12" s="554"/>
      <c r="C12" s="554"/>
    </row>
    <row r="13" spans="1:3">
      <c r="A13" s="554"/>
      <c r="B13" s="554"/>
      <c r="C13" s="554"/>
    </row>
    <row r="14" spans="1:3" ht="13.5" thickBot="1"/>
    <row r="15" spans="1:3" ht="26.25" thickBot="1">
      <c r="A15" s="805" t="s">
        <v>542</v>
      </c>
      <c r="B15" s="806" t="s">
        <v>71</v>
      </c>
      <c r="C15" s="807" t="s">
        <v>543</v>
      </c>
    </row>
    <row r="16" spans="1:3">
      <c r="A16" s="808">
        <v>1</v>
      </c>
      <c r="B16" s="809" t="s">
        <v>544</v>
      </c>
      <c r="C16" s="810">
        <v>174</v>
      </c>
    </row>
    <row r="17" spans="1:3">
      <c r="A17" s="811">
        <v>7</v>
      </c>
      <c r="B17" s="812" t="s">
        <v>274</v>
      </c>
      <c r="C17" s="813">
        <v>164</v>
      </c>
    </row>
    <row r="18" spans="1:3">
      <c r="A18" s="814">
        <v>10</v>
      </c>
      <c r="B18" s="812" t="s">
        <v>275</v>
      </c>
      <c r="C18" s="813">
        <v>123</v>
      </c>
    </row>
    <row r="19" spans="1:3" ht="38.25">
      <c r="A19" s="815">
        <v>4</v>
      </c>
      <c r="B19" s="816" t="s">
        <v>545</v>
      </c>
      <c r="C19" s="817">
        <v>91</v>
      </c>
    </row>
    <row r="20" spans="1:3">
      <c r="A20" s="818">
        <v>8</v>
      </c>
      <c r="B20" s="819" t="s">
        <v>546</v>
      </c>
      <c r="C20" s="820">
        <v>64</v>
      </c>
    </row>
    <row r="21" spans="1:3" ht="38.25">
      <c r="A21" s="815">
        <v>3</v>
      </c>
      <c r="B21" s="816" t="s">
        <v>547</v>
      </c>
      <c r="C21" s="817">
        <v>56</v>
      </c>
    </row>
    <row r="22" spans="1:3" ht="25.5">
      <c r="A22" s="818">
        <v>2</v>
      </c>
      <c r="B22" s="816" t="s">
        <v>548</v>
      </c>
      <c r="C22" s="821">
        <v>48</v>
      </c>
    </row>
    <row r="23" spans="1:3">
      <c r="A23" s="815">
        <v>9</v>
      </c>
      <c r="B23" s="819" t="s">
        <v>436</v>
      </c>
      <c r="C23" s="820">
        <v>34</v>
      </c>
    </row>
    <row r="24" spans="1:3">
      <c r="A24" s="818">
        <v>5</v>
      </c>
      <c r="B24" s="816" t="s">
        <v>549</v>
      </c>
      <c r="C24" s="817">
        <v>2</v>
      </c>
    </row>
    <row r="25" spans="1:3">
      <c r="A25" s="815">
        <v>6</v>
      </c>
      <c r="B25" s="822" t="s">
        <v>550</v>
      </c>
      <c r="C25" s="823">
        <v>1</v>
      </c>
    </row>
  </sheetData>
  <sheetProtection algorithmName="SHA-512" hashValue="lvPD0oYQt+hZ6zFnbvXp7zpXdv4fS+8fnHsvy4ia3stGt6bjWOY5eVhk9NRHlJ/9xfYnGYEj325T5NBCbZK4Bw==" saltValue="90qN8pBWsRfEuroa+G6bww==" spinCount="100000" sheet="1" objects="1" scenarios="1" selectLockedCells="1" selectUnlockedCells="1"/>
  <mergeCells count="6">
    <mergeCell ref="A1:C1"/>
    <mergeCell ref="A2:C2"/>
    <mergeCell ref="A4:C4"/>
    <mergeCell ref="A6:C6"/>
    <mergeCell ref="A8:C9"/>
    <mergeCell ref="A11:C11"/>
  </mergeCells>
  <printOptions horizontalCentered="1"/>
  <pageMargins left="0.70866141732283472" right="0.70866141732283472" top="0.74803149606299213" bottom="0.74803149606299213" header="0.31496062992125984" footer="0.31496062992125984"/>
  <pageSetup orientation="portrait" r:id="rId1"/>
  <headerFooter>
    <oddFooter>&amp;LAUDIENCIA DE CIERRE&amp;C&amp;F&amp;R&amp;A</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0DA4D-CD17-4AD1-918D-FB10C00A3953}">
  <sheetPr codeName="Hoja13">
    <pageSetUpPr fitToPage="1"/>
  </sheetPr>
  <dimension ref="B1:J529"/>
  <sheetViews>
    <sheetView view="pageBreakPreview" zoomScaleNormal="100" zoomScaleSheetLayoutView="100" workbookViewId="0">
      <selection activeCell="F14" sqref="F14"/>
    </sheetView>
  </sheetViews>
  <sheetFormatPr baseColWidth="10" defaultRowHeight="15"/>
  <cols>
    <col min="1" max="1" width="1.7109375" style="826" customWidth="1"/>
    <col min="2" max="2" width="19.5703125" style="826" customWidth="1"/>
    <col min="3" max="3" width="42.85546875" style="826" customWidth="1"/>
    <col min="4" max="4" width="28.140625" style="826" customWidth="1"/>
    <col min="5" max="5" width="27.28515625" style="826" hidden="1" customWidth="1"/>
    <col min="6" max="6" width="35.140625" style="826" customWidth="1"/>
    <col min="7" max="7" width="25.42578125" style="826" hidden="1" customWidth="1"/>
    <col min="8" max="8" width="22.85546875" style="826" customWidth="1"/>
    <col min="9" max="256" width="11.42578125" style="826"/>
    <col min="257" max="257" width="1.7109375" style="826" customWidth="1"/>
    <col min="258" max="258" width="19.5703125" style="826" customWidth="1"/>
    <col min="259" max="259" width="42.85546875" style="826" customWidth="1"/>
    <col min="260" max="260" width="28.140625" style="826" customWidth="1"/>
    <col min="261" max="261" width="0" style="826" hidden="1" customWidth="1"/>
    <col min="262" max="262" width="35.140625" style="826" customWidth="1"/>
    <col min="263" max="263" width="0" style="826" hidden="1" customWidth="1"/>
    <col min="264" max="264" width="22.85546875" style="826" customWidth="1"/>
    <col min="265" max="512" width="11.42578125" style="826"/>
    <col min="513" max="513" width="1.7109375" style="826" customWidth="1"/>
    <col min="514" max="514" width="19.5703125" style="826" customWidth="1"/>
    <col min="515" max="515" width="42.85546875" style="826" customWidth="1"/>
    <col min="516" max="516" width="28.140625" style="826" customWidth="1"/>
    <col min="517" max="517" width="0" style="826" hidden="1" customWidth="1"/>
    <col min="518" max="518" width="35.140625" style="826" customWidth="1"/>
    <col min="519" max="519" width="0" style="826" hidden="1" customWidth="1"/>
    <col min="520" max="520" width="22.85546875" style="826" customWidth="1"/>
    <col min="521" max="768" width="11.42578125" style="826"/>
    <col min="769" max="769" width="1.7109375" style="826" customWidth="1"/>
    <col min="770" max="770" width="19.5703125" style="826" customWidth="1"/>
    <col min="771" max="771" width="42.85546875" style="826" customWidth="1"/>
    <col min="772" max="772" width="28.140625" style="826" customWidth="1"/>
    <col min="773" max="773" width="0" style="826" hidden="1" customWidth="1"/>
    <col min="774" max="774" width="35.140625" style="826" customWidth="1"/>
    <col min="775" max="775" width="0" style="826" hidden="1" customWidth="1"/>
    <col min="776" max="776" width="22.85546875" style="826" customWidth="1"/>
    <col min="777" max="1024" width="11.42578125" style="826"/>
    <col min="1025" max="1025" width="1.7109375" style="826" customWidth="1"/>
    <col min="1026" max="1026" width="19.5703125" style="826" customWidth="1"/>
    <col min="1027" max="1027" width="42.85546875" style="826" customWidth="1"/>
    <col min="1028" max="1028" width="28.140625" style="826" customWidth="1"/>
    <col min="1029" max="1029" width="0" style="826" hidden="1" customWidth="1"/>
    <col min="1030" max="1030" width="35.140625" style="826" customWidth="1"/>
    <col min="1031" max="1031" width="0" style="826" hidden="1" customWidth="1"/>
    <col min="1032" max="1032" width="22.85546875" style="826" customWidth="1"/>
    <col min="1033" max="1280" width="11.42578125" style="826"/>
    <col min="1281" max="1281" width="1.7109375" style="826" customWidth="1"/>
    <col min="1282" max="1282" width="19.5703125" style="826" customWidth="1"/>
    <col min="1283" max="1283" width="42.85546875" style="826" customWidth="1"/>
    <col min="1284" max="1284" width="28.140625" style="826" customWidth="1"/>
    <col min="1285" max="1285" width="0" style="826" hidden="1" customWidth="1"/>
    <col min="1286" max="1286" width="35.140625" style="826" customWidth="1"/>
    <col min="1287" max="1287" width="0" style="826" hidden="1" customWidth="1"/>
    <col min="1288" max="1288" width="22.85546875" style="826" customWidth="1"/>
    <col min="1289" max="1536" width="11.42578125" style="826"/>
    <col min="1537" max="1537" width="1.7109375" style="826" customWidth="1"/>
    <col min="1538" max="1538" width="19.5703125" style="826" customWidth="1"/>
    <col min="1539" max="1539" width="42.85546875" style="826" customWidth="1"/>
    <col min="1540" max="1540" width="28.140625" style="826" customWidth="1"/>
    <col min="1541" max="1541" width="0" style="826" hidden="1" customWidth="1"/>
    <col min="1542" max="1542" width="35.140625" style="826" customWidth="1"/>
    <col min="1543" max="1543" width="0" style="826" hidden="1" customWidth="1"/>
    <col min="1544" max="1544" width="22.85546875" style="826" customWidth="1"/>
    <col min="1545" max="1792" width="11.42578125" style="826"/>
    <col min="1793" max="1793" width="1.7109375" style="826" customWidth="1"/>
    <col min="1794" max="1794" width="19.5703125" style="826" customWidth="1"/>
    <col min="1795" max="1795" width="42.85546875" style="826" customWidth="1"/>
    <col min="1796" max="1796" width="28.140625" style="826" customWidth="1"/>
    <col min="1797" max="1797" width="0" style="826" hidden="1" customWidth="1"/>
    <col min="1798" max="1798" width="35.140625" style="826" customWidth="1"/>
    <col min="1799" max="1799" width="0" style="826" hidden="1" customWidth="1"/>
    <col min="1800" max="1800" width="22.85546875" style="826" customWidth="1"/>
    <col min="1801" max="2048" width="11.42578125" style="826"/>
    <col min="2049" max="2049" width="1.7109375" style="826" customWidth="1"/>
    <col min="2050" max="2050" width="19.5703125" style="826" customWidth="1"/>
    <col min="2051" max="2051" width="42.85546875" style="826" customWidth="1"/>
    <col min="2052" max="2052" width="28.140625" style="826" customWidth="1"/>
    <col min="2053" max="2053" width="0" style="826" hidden="1" customWidth="1"/>
    <col min="2054" max="2054" width="35.140625" style="826" customWidth="1"/>
    <col min="2055" max="2055" width="0" style="826" hidden="1" customWidth="1"/>
    <col min="2056" max="2056" width="22.85546875" style="826" customWidth="1"/>
    <col min="2057" max="2304" width="11.42578125" style="826"/>
    <col min="2305" max="2305" width="1.7109375" style="826" customWidth="1"/>
    <col min="2306" max="2306" width="19.5703125" style="826" customWidth="1"/>
    <col min="2307" max="2307" width="42.85546875" style="826" customWidth="1"/>
    <col min="2308" max="2308" width="28.140625" style="826" customWidth="1"/>
    <col min="2309" max="2309" width="0" style="826" hidden="1" customWidth="1"/>
    <col min="2310" max="2310" width="35.140625" style="826" customWidth="1"/>
    <col min="2311" max="2311" width="0" style="826" hidden="1" customWidth="1"/>
    <col min="2312" max="2312" width="22.85546875" style="826" customWidth="1"/>
    <col min="2313" max="2560" width="11.42578125" style="826"/>
    <col min="2561" max="2561" width="1.7109375" style="826" customWidth="1"/>
    <col min="2562" max="2562" width="19.5703125" style="826" customWidth="1"/>
    <col min="2563" max="2563" width="42.85546875" style="826" customWidth="1"/>
    <col min="2564" max="2564" width="28.140625" style="826" customWidth="1"/>
    <col min="2565" max="2565" width="0" style="826" hidden="1" customWidth="1"/>
    <col min="2566" max="2566" width="35.140625" style="826" customWidth="1"/>
    <col min="2567" max="2567" width="0" style="826" hidden="1" customWidth="1"/>
    <col min="2568" max="2568" width="22.85546875" style="826" customWidth="1"/>
    <col min="2569" max="2816" width="11.42578125" style="826"/>
    <col min="2817" max="2817" width="1.7109375" style="826" customWidth="1"/>
    <col min="2818" max="2818" width="19.5703125" style="826" customWidth="1"/>
    <col min="2819" max="2819" width="42.85546875" style="826" customWidth="1"/>
    <col min="2820" max="2820" width="28.140625" style="826" customWidth="1"/>
    <col min="2821" max="2821" width="0" style="826" hidden="1" customWidth="1"/>
    <col min="2822" max="2822" width="35.140625" style="826" customWidth="1"/>
    <col min="2823" max="2823" width="0" style="826" hidden="1" customWidth="1"/>
    <col min="2824" max="2824" width="22.85546875" style="826" customWidth="1"/>
    <col min="2825" max="3072" width="11.42578125" style="826"/>
    <col min="3073" max="3073" width="1.7109375" style="826" customWidth="1"/>
    <col min="3074" max="3074" width="19.5703125" style="826" customWidth="1"/>
    <col min="3075" max="3075" width="42.85546875" style="826" customWidth="1"/>
    <col min="3076" max="3076" width="28.140625" style="826" customWidth="1"/>
    <col min="3077" max="3077" width="0" style="826" hidden="1" customWidth="1"/>
    <col min="3078" max="3078" width="35.140625" style="826" customWidth="1"/>
    <col min="3079" max="3079" width="0" style="826" hidden="1" customWidth="1"/>
    <col min="3080" max="3080" width="22.85546875" style="826" customWidth="1"/>
    <col min="3081" max="3328" width="11.42578125" style="826"/>
    <col min="3329" max="3329" width="1.7109375" style="826" customWidth="1"/>
    <col min="3330" max="3330" width="19.5703125" style="826" customWidth="1"/>
    <col min="3331" max="3331" width="42.85546875" style="826" customWidth="1"/>
    <col min="3332" max="3332" width="28.140625" style="826" customWidth="1"/>
    <col min="3333" max="3333" width="0" style="826" hidden="1" customWidth="1"/>
    <col min="3334" max="3334" width="35.140625" style="826" customWidth="1"/>
    <col min="3335" max="3335" width="0" style="826" hidden="1" customWidth="1"/>
    <col min="3336" max="3336" width="22.85546875" style="826" customWidth="1"/>
    <col min="3337" max="3584" width="11.42578125" style="826"/>
    <col min="3585" max="3585" width="1.7109375" style="826" customWidth="1"/>
    <col min="3586" max="3586" width="19.5703125" style="826" customWidth="1"/>
    <col min="3587" max="3587" width="42.85546875" style="826" customWidth="1"/>
    <col min="3588" max="3588" width="28.140625" style="826" customWidth="1"/>
    <col min="3589" max="3589" width="0" style="826" hidden="1" customWidth="1"/>
    <col min="3590" max="3590" width="35.140625" style="826" customWidth="1"/>
    <col min="3591" max="3591" width="0" style="826" hidden="1" customWidth="1"/>
    <col min="3592" max="3592" width="22.85546875" style="826" customWidth="1"/>
    <col min="3593" max="3840" width="11.42578125" style="826"/>
    <col min="3841" max="3841" width="1.7109375" style="826" customWidth="1"/>
    <col min="3842" max="3842" width="19.5703125" style="826" customWidth="1"/>
    <col min="3843" max="3843" width="42.85546875" style="826" customWidth="1"/>
    <col min="3844" max="3844" width="28.140625" style="826" customWidth="1"/>
    <col min="3845" max="3845" width="0" style="826" hidden="1" customWidth="1"/>
    <col min="3846" max="3846" width="35.140625" style="826" customWidth="1"/>
    <col min="3847" max="3847" width="0" style="826" hidden="1" customWidth="1"/>
    <col min="3848" max="3848" width="22.85546875" style="826" customWidth="1"/>
    <col min="3849" max="4096" width="11.42578125" style="826"/>
    <col min="4097" max="4097" width="1.7109375" style="826" customWidth="1"/>
    <col min="4098" max="4098" width="19.5703125" style="826" customWidth="1"/>
    <col min="4099" max="4099" width="42.85546875" style="826" customWidth="1"/>
    <col min="4100" max="4100" width="28.140625" style="826" customWidth="1"/>
    <col min="4101" max="4101" width="0" style="826" hidden="1" customWidth="1"/>
    <col min="4102" max="4102" width="35.140625" style="826" customWidth="1"/>
    <col min="4103" max="4103" width="0" style="826" hidden="1" customWidth="1"/>
    <col min="4104" max="4104" width="22.85546875" style="826" customWidth="1"/>
    <col min="4105" max="4352" width="11.42578125" style="826"/>
    <col min="4353" max="4353" width="1.7109375" style="826" customWidth="1"/>
    <col min="4354" max="4354" width="19.5703125" style="826" customWidth="1"/>
    <col min="4355" max="4355" width="42.85546875" style="826" customWidth="1"/>
    <col min="4356" max="4356" width="28.140625" style="826" customWidth="1"/>
    <col min="4357" max="4357" width="0" style="826" hidden="1" customWidth="1"/>
    <col min="4358" max="4358" width="35.140625" style="826" customWidth="1"/>
    <col min="4359" max="4359" width="0" style="826" hidden="1" customWidth="1"/>
    <col min="4360" max="4360" width="22.85546875" style="826" customWidth="1"/>
    <col min="4361" max="4608" width="11.42578125" style="826"/>
    <col min="4609" max="4609" width="1.7109375" style="826" customWidth="1"/>
    <col min="4610" max="4610" width="19.5703125" style="826" customWidth="1"/>
    <col min="4611" max="4611" width="42.85546875" style="826" customWidth="1"/>
    <col min="4612" max="4612" width="28.140625" style="826" customWidth="1"/>
    <col min="4613" max="4613" width="0" style="826" hidden="1" customWidth="1"/>
    <col min="4614" max="4614" width="35.140625" style="826" customWidth="1"/>
    <col min="4615" max="4615" width="0" style="826" hidden="1" customWidth="1"/>
    <col min="4616" max="4616" width="22.85546875" style="826" customWidth="1"/>
    <col min="4617" max="4864" width="11.42578125" style="826"/>
    <col min="4865" max="4865" width="1.7109375" style="826" customWidth="1"/>
    <col min="4866" max="4866" width="19.5703125" style="826" customWidth="1"/>
    <col min="4867" max="4867" width="42.85546875" style="826" customWidth="1"/>
    <col min="4868" max="4868" width="28.140625" style="826" customWidth="1"/>
    <col min="4869" max="4869" width="0" style="826" hidden="1" customWidth="1"/>
    <col min="4870" max="4870" width="35.140625" style="826" customWidth="1"/>
    <col min="4871" max="4871" width="0" style="826" hidden="1" customWidth="1"/>
    <col min="4872" max="4872" width="22.85546875" style="826" customWidth="1"/>
    <col min="4873" max="5120" width="11.42578125" style="826"/>
    <col min="5121" max="5121" width="1.7109375" style="826" customWidth="1"/>
    <col min="5122" max="5122" width="19.5703125" style="826" customWidth="1"/>
    <col min="5123" max="5123" width="42.85546875" style="826" customWidth="1"/>
    <col min="5124" max="5124" width="28.140625" style="826" customWidth="1"/>
    <col min="5125" max="5125" width="0" style="826" hidden="1" customWidth="1"/>
    <col min="5126" max="5126" width="35.140625" style="826" customWidth="1"/>
    <col min="5127" max="5127" width="0" style="826" hidden="1" customWidth="1"/>
    <col min="5128" max="5128" width="22.85546875" style="826" customWidth="1"/>
    <col min="5129" max="5376" width="11.42578125" style="826"/>
    <col min="5377" max="5377" width="1.7109375" style="826" customWidth="1"/>
    <col min="5378" max="5378" width="19.5703125" style="826" customWidth="1"/>
    <col min="5379" max="5379" width="42.85546875" style="826" customWidth="1"/>
    <col min="5380" max="5380" width="28.140625" style="826" customWidth="1"/>
    <col min="5381" max="5381" width="0" style="826" hidden="1" customWidth="1"/>
    <col min="5382" max="5382" width="35.140625" style="826" customWidth="1"/>
    <col min="5383" max="5383" width="0" style="826" hidden="1" customWidth="1"/>
    <col min="5384" max="5384" width="22.85546875" style="826" customWidth="1"/>
    <col min="5385" max="5632" width="11.42578125" style="826"/>
    <col min="5633" max="5633" width="1.7109375" style="826" customWidth="1"/>
    <col min="5634" max="5634" width="19.5703125" style="826" customWidth="1"/>
    <col min="5635" max="5635" width="42.85546875" style="826" customWidth="1"/>
    <col min="5636" max="5636" width="28.140625" style="826" customWidth="1"/>
    <col min="5637" max="5637" width="0" style="826" hidden="1" customWidth="1"/>
    <col min="5638" max="5638" width="35.140625" style="826" customWidth="1"/>
    <col min="5639" max="5639" width="0" style="826" hidden="1" customWidth="1"/>
    <col min="5640" max="5640" width="22.85546875" style="826" customWidth="1"/>
    <col min="5641" max="5888" width="11.42578125" style="826"/>
    <col min="5889" max="5889" width="1.7109375" style="826" customWidth="1"/>
    <col min="5890" max="5890" width="19.5703125" style="826" customWidth="1"/>
    <col min="5891" max="5891" width="42.85546875" style="826" customWidth="1"/>
    <col min="5892" max="5892" width="28.140625" style="826" customWidth="1"/>
    <col min="5893" max="5893" width="0" style="826" hidden="1" customWidth="1"/>
    <col min="5894" max="5894" width="35.140625" style="826" customWidth="1"/>
    <col min="5895" max="5895" width="0" style="826" hidden="1" customWidth="1"/>
    <col min="5896" max="5896" width="22.85546875" style="826" customWidth="1"/>
    <col min="5897" max="6144" width="11.42578125" style="826"/>
    <col min="6145" max="6145" width="1.7109375" style="826" customWidth="1"/>
    <col min="6146" max="6146" width="19.5703125" style="826" customWidth="1"/>
    <col min="6147" max="6147" width="42.85546875" style="826" customWidth="1"/>
    <col min="6148" max="6148" width="28.140625" style="826" customWidth="1"/>
    <col min="6149" max="6149" width="0" style="826" hidden="1" customWidth="1"/>
    <col min="6150" max="6150" width="35.140625" style="826" customWidth="1"/>
    <col min="6151" max="6151" width="0" style="826" hidden="1" customWidth="1"/>
    <col min="6152" max="6152" width="22.85546875" style="826" customWidth="1"/>
    <col min="6153" max="6400" width="11.42578125" style="826"/>
    <col min="6401" max="6401" width="1.7109375" style="826" customWidth="1"/>
    <col min="6402" max="6402" width="19.5703125" style="826" customWidth="1"/>
    <col min="6403" max="6403" width="42.85546875" style="826" customWidth="1"/>
    <col min="6404" max="6404" width="28.140625" style="826" customWidth="1"/>
    <col min="6405" max="6405" width="0" style="826" hidden="1" customWidth="1"/>
    <col min="6406" max="6406" width="35.140625" style="826" customWidth="1"/>
    <col min="6407" max="6407" width="0" style="826" hidden="1" customWidth="1"/>
    <col min="6408" max="6408" width="22.85546875" style="826" customWidth="1"/>
    <col min="6409" max="6656" width="11.42578125" style="826"/>
    <col min="6657" max="6657" width="1.7109375" style="826" customWidth="1"/>
    <col min="6658" max="6658" width="19.5703125" style="826" customWidth="1"/>
    <col min="6659" max="6659" width="42.85546875" style="826" customWidth="1"/>
    <col min="6660" max="6660" width="28.140625" style="826" customWidth="1"/>
    <col min="6661" max="6661" width="0" style="826" hidden="1" customWidth="1"/>
    <col min="6662" max="6662" width="35.140625" style="826" customWidth="1"/>
    <col min="6663" max="6663" width="0" style="826" hidden="1" customWidth="1"/>
    <col min="6664" max="6664" width="22.85546875" style="826" customWidth="1"/>
    <col min="6665" max="6912" width="11.42578125" style="826"/>
    <col min="6913" max="6913" width="1.7109375" style="826" customWidth="1"/>
    <col min="6914" max="6914" width="19.5703125" style="826" customWidth="1"/>
    <col min="6915" max="6915" width="42.85546875" style="826" customWidth="1"/>
    <col min="6916" max="6916" width="28.140625" style="826" customWidth="1"/>
    <col min="6917" max="6917" width="0" style="826" hidden="1" customWidth="1"/>
    <col min="6918" max="6918" width="35.140625" style="826" customWidth="1"/>
    <col min="6919" max="6919" width="0" style="826" hidden="1" customWidth="1"/>
    <col min="6920" max="6920" width="22.85546875" style="826" customWidth="1"/>
    <col min="6921" max="7168" width="11.42578125" style="826"/>
    <col min="7169" max="7169" width="1.7109375" style="826" customWidth="1"/>
    <col min="7170" max="7170" width="19.5703125" style="826" customWidth="1"/>
    <col min="7171" max="7171" width="42.85546875" style="826" customWidth="1"/>
    <col min="7172" max="7172" width="28.140625" style="826" customWidth="1"/>
    <col min="7173" max="7173" width="0" style="826" hidden="1" customWidth="1"/>
    <col min="7174" max="7174" width="35.140625" style="826" customWidth="1"/>
    <col min="7175" max="7175" width="0" style="826" hidden="1" customWidth="1"/>
    <col min="7176" max="7176" width="22.85546875" style="826" customWidth="1"/>
    <col min="7177" max="7424" width="11.42578125" style="826"/>
    <col min="7425" max="7425" width="1.7109375" style="826" customWidth="1"/>
    <col min="7426" max="7426" width="19.5703125" style="826" customWidth="1"/>
    <col min="7427" max="7427" width="42.85546875" style="826" customWidth="1"/>
    <col min="7428" max="7428" width="28.140625" style="826" customWidth="1"/>
    <col min="7429" max="7429" width="0" style="826" hidden="1" customWidth="1"/>
    <col min="7430" max="7430" width="35.140625" style="826" customWidth="1"/>
    <col min="7431" max="7431" width="0" style="826" hidden="1" customWidth="1"/>
    <col min="7432" max="7432" width="22.85546875" style="826" customWidth="1"/>
    <col min="7433" max="7680" width="11.42578125" style="826"/>
    <col min="7681" max="7681" width="1.7109375" style="826" customWidth="1"/>
    <col min="7682" max="7682" width="19.5703125" style="826" customWidth="1"/>
    <col min="7683" max="7683" width="42.85546875" style="826" customWidth="1"/>
    <col min="7684" max="7684" width="28.140625" style="826" customWidth="1"/>
    <col min="7685" max="7685" width="0" style="826" hidden="1" customWidth="1"/>
    <col min="7686" max="7686" width="35.140625" style="826" customWidth="1"/>
    <col min="7687" max="7687" width="0" style="826" hidden="1" customWidth="1"/>
    <col min="7688" max="7688" width="22.85546875" style="826" customWidth="1"/>
    <col min="7689" max="7936" width="11.42578125" style="826"/>
    <col min="7937" max="7937" width="1.7109375" style="826" customWidth="1"/>
    <col min="7938" max="7938" width="19.5703125" style="826" customWidth="1"/>
    <col min="7939" max="7939" width="42.85546875" style="826" customWidth="1"/>
    <col min="7940" max="7940" width="28.140625" style="826" customWidth="1"/>
    <col min="7941" max="7941" width="0" style="826" hidden="1" customWidth="1"/>
    <col min="7942" max="7942" width="35.140625" style="826" customWidth="1"/>
    <col min="7943" max="7943" width="0" style="826" hidden="1" customWidth="1"/>
    <col min="7944" max="7944" width="22.85546875" style="826" customWidth="1"/>
    <col min="7945" max="8192" width="11.42578125" style="826"/>
    <col min="8193" max="8193" width="1.7109375" style="826" customWidth="1"/>
    <col min="8194" max="8194" width="19.5703125" style="826" customWidth="1"/>
    <col min="8195" max="8195" width="42.85546875" style="826" customWidth="1"/>
    <col min="8196" max="8196" width="28.140625" style="826" customWidth="1"/>
    <col min="8197" max="8197" width="0" style="826" hidden="1" customWidth="1"/>
    <col min="8198" max="8198" width="35.140625" style="826" customWidth="1"/>
    <col min="8199" max="8199" width="0" style="826" hidden="1" customWidth="1"/>
    <col min="8200" max="8200" width="22.85546875" style="826" customWidth="1"/>
    <col min="8201" max="8448" width="11.42578125" style="826"/>
    <col min="8449" max="8449" width="1.7109375" style="826" customWidth="1"/>
    <col min="8450" max="8450" width="19.5703125" style="826" customWidth="1"/>
    <col min="8451" max="8451" width="42.85546875" style="826" customWidth="1"/>
    <col min="8452" max="8452" width="28.140625" style="826" customWidth="1"/>
    <col min="8453" max="8453" width="0" style="826" hidden="1" customWidth="1"/>
    <col min="8454" max="8454" width="35.140625" style="826" customWidth="1"/>
    <col min="8455" max="8455" width="0" style="826" hidden="1" customWidth="1"/>
    <col min="8456" max="8456" width="22.85546875" style="826" customWidth="1"/>
    <col min="8457" max="8704" width="11.42578125" style="826"/>
    <col min="8705" max="8705" width="1.7109375" style="826" customWidth="1"/>
    <col min="8706" max="8706" width="19.5703125" style="826" customWidth="1"/>
    <col min="8707" max="8707" width="42.85546875" style="826" customWidth="1"/>
    <col min="8708" max="8708" width="28.140625" style="826" customWidth="1"/>
    <col min="8709" max="8709" width="0" style="826" hidden="1" customWidth="1"/>
    <col min="8710" max="8710" width="35.140625" style="826" customWidth="1"/>
    <col min="8711" max="8711" width="0" style="826" hidden="1" customWidth="1"/>
    <col min="8712" max="8712" width="22.85546875" style="826" customWidth="1"/>
    <col min="8713" max="8960" width="11.42578125" style="826"/>
    <col min="8961" max="8961" width="1.7109375" style="826" customWidth="1"/>
    <col min="8962" max="8962" width="19.5703125" style="826" customWidth="1"/>
    <col min="8963" max="8963" width="42.85546875" style="826" customWidth="1"/>
    <col min="8964" max="8964" width="28.140625" style="826" customWidth="1"/>
    <col min="8965" max="8965" width="0" style="826" hidden="1" customWidth="1"/>
    <col min="8966" max="8966" width="35.140625" style="826" customWidth="1"/>
    <col min="8967" max="8967" width="0" style="826" hidden="1" customWidth="1"/>
    <col min="8968" max="8968" width="22.85546875" style="826" customWidth="1"/>
    <col min="8969" max="9216" width="11.42578125" style="826"/>
    <col min="9217" max="9217" width="1.7109375" style="826" customWidth="1"/>
    <col min="9218" max="9218" width="19.5703125" style="826" customWidth="1"/>
    <col min="9219" max="9219" width="42.85546875" style="826" customWidth="1"/>
    <col min="9220" max="9220" width="28.140625" style="826" customWidth="1"/>
    <col min="9221" max="9221" width="0" style="826" hidden="1" customWidth="1"/>
    <col min="9222" max="9222" width="35.140625" style="826" customWidth="1"/>
    <col min="9223" max="9223" width="0" style="826" hidden="1" customWidth="1"/>
    <col min="9224" max="9224" width="22.85546875" style="826" customWidth="1"/>
    <col min="9225" max="9472" width="11.42578125" style="826"/>
    <col min="9473" max="9473" width="1.7109375" style="826" customWidth="1"/>
    <col min="9474" max="9474" width="19.5703125" style="826" customWidth="1"/>
    <col min="9475" max="9475" width="42.85546875" style="826" customWidth="1"/>
    <col min="9476" max="9476" width="28.140625" style="826" customWidth="1"/>
    <col min="9477" max="9477" width="0" style="826" hidden="1" customWidth="1"/>
    <col min="9478" max="9478" width="35.140625" style="826" customWidth="1"/>
    <col min="9479" max="9479" width="0" style="826" hidden="1" customWidth="1"/>
    <col min="9480" max="9480" width="22.85546875" style="826" customWidth="1"/>
    <col min="9481" max="9728" width="11.42578125" style="826"/>
    <col min="9729" max="9729" width="1.7109375" style="826" customWidth="1"/>
    <col min="9730" max="9730" width="19.5703125" style="826" customWidth="1"/>
    <col min="9731" max="9731" width="42.85546875" style="826" customWidth="1"/>
    <col min="9732" max="9732" width="28.140625" style="826" customWidth="1"/>
    <col min="9733" max="9733" width="0" style="826" hidden="1" customWidth="1"/>
    <col min="9734" max="9734" width="35.140625" style="826" customWidth="1"/>
    <col min="9735" max="9735" width="0" style="826" hidden="1" customWidth="1"/>
    <col min="9736" max="9736" width="22.85546875" style="826" customWidth="1"/>
    <col min="9737" max="9984" width="11.42578125" style="826"/>
    <col min="9985" max="9985" width="1.7109375" style="826" customWidth="1"/>
    <col min="9986" max="9986" width="19.5703125" style="826" customWidth="1"/>
    <col min="9987" max="9987" width="42.85546875" style="826" customWidth="1"/>
    <col min="9988" max="9988" width="28.140625" style="826" customWidth="1"/>
    <col min="9989" max="9989" width="0" style="826" hidden="1" customWidth="1"/>
    <col min="9990" max="9990" width="35.140625" style="826" customWidth="1"/>
    <col min="9991" max="9991" width="0" style="826" hidden="1" customWidth="1"/>
    <col min="9992" max="9992" width="22.85546875" style="826" customWidth="1"/>
    <col min="9993" max="10240" width="11.42578125" style="826"/>
    <col min="10241" max="10241" width="1.7109375" style="826" customWidth="1"/>
    <col min="10242" max="10242" width="19.5703125" style="826" customWidth="1"/>
    <col min="10243" max="10243" width="42.85546875" style="826" customWidth="1"/>
    <col min="10244" max="10244" width="28.140625" style="826" customWidth="1"/>
    <col min="10245" max="10245" width="0" style="826" hidden="1" customWidth="1"/>
    <col min="10246" max="10246" width="35.140625" style="826" customWidth="1"/>
    <col min="10247" max="10247" width="0" style="826" hidden="1" customWidth="1"/>
    <col min="10248" max="10248" width="22.85546875" style="826" customWidth="1"/>
    <col min="10249" max="10496" width="11.42578125" style="826"/>
    <col min="10497" max="10497" width="1.7109375" style="826" customWidth="1"/>
    <col min="10498" max="10498" width="19.5703125" style="826" customWidth="1"/>
    <col min="10499" max="10499" width="42.85546875" style="826" customWidth="1"/>
    <col min="10500" max="10500" width="28.140625" style="826" customWidth="1"/>
    <col min="10501" max="10501" width="0" style="826" hidden="1" customWidth="1"/>
    <col min="10502" max="10502" width="35.140625" style="826" customWidth="1"/>
    <col min="10503" max="10503" width="0" style="826" hidden="1" customWidth="1"/>
    <col min="10504" max="10504" width="22.85546875" style="826" customWidth="1"/>
    <col min="10505" max="10752" width="11.42578125" style="826"/>
    <col min="10753" max="10753" width="1.7109375" style="826" customWidth="1"/>
    <col min="10754" max="10754" width="19.5703125" style="826" customWidth="1"/>
    <col min="10755" max="10755" width="42.85546875" style="826" customWidth="1"/>
    <col min="10756" max="10756" width="28.140625" style="826" customWidth="1"/>
    <col min="10757" max="10757" width="0" style="826" hidden="1" customWidth="1"/>
    <col min="10758" max="10758" width="35.140625" style="826" customWidth="1"/>
    <col min="10759" max="10759" width="0" style="826" hidden="1" customWidth="1"/>
    <col min="10760" max="10760" width="22.85546875" style="826" customWidth="1"/>
    <col min="10761" max="11008" width="11.42578125" style="826"/>
    <col min="11009" max="11009" width="1.7109375" style="826" customWidth="1"/>
    <col min="11010" max="11010" width="19.5703125" style="826" customWidth="1"/>
    <col min="11011" max="11011" width="42.85546875" style="826" customWidth="1"/>
    <col min="11012" max="11012" width="28.140625" style="826" customWidth="1"/>
    <col min="11013" max="11013" width="0" style="826" hidden="1" customWidth="1"/>
    <col min="11014" max="11014" width="35.140625" style="826" customWidth="1"/>
    <col min="11015" max="11015" width="0" style="826" hidden="1" customWidth="1"/>
    <col min="11016" max="11016" width="22.85546875" style="826" customWidth="1"/>
    <col min="11017" max="11264" width="11.42578125" style="826"/>
    <col min="11265" max="11265" width="1.7109375" style="826" customWidth="1"/>
    <col min="11266" max="11266" width="19.5703125" style="826" customWidth="1"/>
    <col min="11267" max="11267" width="42.85546875" style="826" customWidth="1"/>
    <col min="11268" max="11268" width="28.140625" style="826" customWidth="1"/>
    <col min="11269" max="11269" width="0" style="826" hidden="1" customWidth="1"/>
    <col min="11270" max="11270" width="35.140625" style="826" customWidth="1"/>
    <col min="11271" max="11271" width="0" style="826" hidden="1" customWidth="1"/>
    <col min="11272" max="11272" width="22.85546875" style="826" customWidth="1"/>
    <col min="11273" max="11520" width="11.42578125" style="826"/>
    <col min="11521" max="11521" width="1.7109375" style="826" customWidth="1"/>
    <col min="11522" max="11522" width="19.5703125" style="826" customWidth="1"/>
    <col min="11523" max="11523" width="42.85546875" style="826" customWidth="1"/>
    <col min="11524" max="11524" width="28.140625" style="826" customWidth="1"/>
    <col min="11525" max="11525" width="0" style="826" hidden="1" customWidth="1"/>
    <col min="11526" max="11526" width="35.140625" style="826" customWidth="1"/>
    <col min="11527" max="11527" width="0" style="826" hidden="1" customWidth="1"/>
    <col min="11528" max="11528" width="22.85546875" style="826" customWidth="1"/>
    <col min="11529" max="11776" width="11.42578125" style="826"/>
    <col min="11777" max="11777" width="1.7109375" style="826" customWidth="1"/>
    <col min="11778" max="11778" width="19.5703125" style="826" customWidth="1"/>
    <col min="11779" max="11779" width="42.85546875" style="826" customWidth="1"/>
    <col min="11780" max="11780" width="28.140625" style="826" customWidth="1"/>
    <col min="11781" max="11781" width="0" style="826" hidden="1" customWidth="1"/>
    <col min="11782" max="11782" width="35.140625" style="826" customWidth="1"/>
    <col min="11783" max="11783" width="0" style="826" hidden="1" customWidth="1"/>
    <col min="11784" max="11784" width="22.85546875" style="826" customWidth="1"/>
    <col min="11785" max="12032" width="11.42578125" style="826"/>
    <col min="12033" max="12033" width="1.7109375" style="826" customWidth="1"/>
    <col min="12034" max="12034" width="19.5703125" style="826" customWidth="1"/>
    <col min="12035" max="12035" width="42.85546875" style="826" customWidth="1"/>
    <col min="12036" max="12036" width="28.140625" style="826" customWidth="1"/>
    <col min="12037" max="12037" width="0" style="826" hidden="1" customWidth="1"/>
    <col min="12038" max="12038" width="35.140625" style="826" customWidth="1"/>
    <col min="12039" max="12039" width="0" style="826" hidden="1" customWidth="1"/>
    <col min="12040" max="12040" width="22.85546875" style="826" customWidth="1"/>
    <col min="12041" max="12288" width="11.42578125" style="826"/>
    <col min="12289" max="12289" width="1.7109375" style="826" customWidth="1"/>
    <col min="12290" max="12290" width="19.5703125" style="826" customWidth="1"/>
    <col min="12291" max="12291" width="42.85546875" style="826" customWidth="1"/>
    <col min="12292" max="12292" width="28.140625" style="826" customWidth="1"/>
    <col min="12293" max="12293" width="0" style="826" hidden="1" customWidth="1"/>
    <col min="12294" max="12294" width="35.140625" style="826" customWidth="1"/>
    <col min="12295" max="12295" width="0" style="826" hidden="1" customWidth="1"/>
    <col min="12296" max="12296" width="22.85546875" style="826" customWidth="1"/>
    <col min="12297" max="12544" width="11.42578125" style="826"/>
    <col min="12545" max="12545" width="1.7109375" style="826" customWidth="1"/>
    <col min="12546" max="12546" width="19.5703125" style="826" customWidth="1"/>
    <col min="12547" max="12547" width="42.85546875" style="826" customWidth="1"/>
    <col min="12548" max="12548" width="28.140625" style="826" customWidth="1"/>
    <col min="12549" max="12549" width="0" style="826" hidden="1" customWidth="1"/>
    <col min="12550" max="12550" width="35.140625" style="826" customWidth="1"/>
    <col min="12551" max="12551" width="0" style="826" hidden="1" customWidth="1"/>
    <col min="12552" max="12552" width="22.85546875" style="826" customWidth="1"/>
    <col min="12553" max="12800" width="11.42578125" style="826"/>
    <col min="12801" max="12801" width="1.7109375" style="826" customWidth="1"/>
    <col min="12802" max="12802" width="19.5703125" style="826" customWidth="1"/>
    <col min="12803" max="12803" width="42.85546875" style="826" customWidth="1"/>
    <col min="12804" max="12804" width="28.140625" style="826" customWidth="1"/>
    <col min="12805" max="12805" width="0" style="826" hidden="1" customWidth="1"/>
    <col min="12806" max="12806" width="35.140625" style="826" customWidth="1"/>
    <col min="12807" max="12807" width="0" style="826" hidden="1" customWidth="1"/>
    <col min="12808" max="12808" width="22.85546875" style="826" customWidth="1"/>
    <col min="12809" max="13056" width="11.42578125" style="826"/>
    <col min="13057" max="13057" width="1.7109375" style="826" customWidth="1"/>
    <col min="13058" max="13058" width="19.5703125" style="826" customWidth="1"/>
    <col min="13059" max="13059" width="42.85546875" style="826" customWidth="1"/>
    <col min="13060" max="13060" width="28.140625" style="826" customWidth="1"/>
    <col min="13061" max="13061" width="0" style="826" hidden="1" customWidth="1"/>
    <col min="13062" max="13062" width="35.140625" style="826" customWidth="1"/>
    <col min="13063" max="13063" width="0" style="826" hidden="1" customWidth="1"/>
    <col min="13064" max="13064" width="22.85546875" style="826" customWidth="1"/>
    <col min="13065" max="13312" width="11.42578125" style="826"/>
    <col min="13313" max="13313" width="1.7109375" style="826" customWidth="1"/>
    <col min="13314" max="13314" width="19.5703125" style="826" customWidth="1"/>
    <col min="13315" max="13315" width="42.85546875" style="826" customWidth="1"/>
    <col min="13316" max="13316" width="28.140625" style="826" customWidth="1"/>
    <col min="13317" max="13317" width="0" style="826" hidden="1" customWidth="1"/>
    <col min="13318" max="13318" width="35.140625" style="826" customWidth="1"/>
    <col min="13319" max="13319" width="0" style="826" hidden="1" customWidth="1"/>
    <col min="13320" max="13320" width="22.85546875" style="826" customWidth="1"/>
    <col min="13321" max="13568" width="11.42578125" style="826"/>
    <col min="13569" max="13569" width="1.7109375" style="826" customWidth="1"/>
    <col min="13570" max="13570" width="19.5703125" style="826" customWidth="1"/>
    <col min="13571" max="13571" width="42.85546875" style="826" customWidth="1"/>
    <col min="13572" max="13572" width="28.140625" style="826" customWidth="1"/>
    <col min="13573" max="13573" width="0" style="826" hidden="1" customWidth="1"/>
    <col min="13574" max="13574" width="35.140625" style="826" customWidth="1"/>
    <col min="13575" max="13575" width="0" style="826" hidden="1" customWidth="1"/>
    <col min="13576" max="13576" width="22.85546875" style="826" customWidth="1"/>
    <col min="13577" max="13824" width="11.42578125" style="826"/>
    <col min="13825" max="13825" width="1.7109375" style="826" customWidth="1"/>
    <col min="13826" max="13826" width="19.5703125" style="826" customWidth="1"/>
    <col min="13827" max="13827" width="42.85546875" style="826" customWidth="1"/>
    <col min="13828" max="13828" width="28.140625" style="826" customWidth="1"/>
    <col min="13829" max="13829" width="0" style="826" hidden="1" customWidth="1"/>
    <col min="13830" max="13830" width="35.140625" style="826" customWidth="1"/>
    <col min="13831" max="13831" width="0" style="826" hidden="1" customWidth="1"/>
    <col min="13832" max="13832" width="22.85546875" style="826" customWidth="1"/>
    <col min="13833" max="14080" width="11.42578125" style="826"/>
    <col min="14081" max="14081" width="1.7109375" style="826" customWidth="1"/>
    <col min="14082" max="14082" width="19.5703125" style="826" customWidth="1"/>
    <col min="14083" max="14083" width="42.85546875" style="826" customWidth="1"/>
    <col min="14084" max="14084" width="28.140625" style="826" customWidth="1"/>
    <col min="14085" max="14085" width="0" style="826" hidden="1" customWidth="1"/>
    <col min="14086" max="14086" width="35.140625" style="826" customWidth="1"/>
    <col min="14087" max="14087" width="0" style="826" hidden="1" customWidth="1"/>
    <col min="14088" max="14088" width="22.85546875" style="826" customWidth="1"/>
    <col min="14089" max="14336" width="11.42578125" style="826"/>
    <col min="14337" max="14337" width="1.7109375" style="826" customWidth="1"/>
    <col min="14338" max="14338" width="19.5703125" style="826" customWidth="1"/>
    <col min="14339" max="14339" width="42.85546875" style="826" customWidth="1"/>
    <col min="14340" max="14340" width="28.140625" style="826" customWidth="1"/>
    <col min="14341" max="14341" width="0" style="826" hidden="1" customWidth="1"/>
    <col min="14342" max="14342" width="35.140625" style="826" customWidth="1"/>
    <col min="14343" max="14343" width="0" style="826" hidden="1" customWidth="1"/>
    <col min="14344" max="14344" width="22.85546875" style="826" customWidth="1"/>
    <col min="14345" max="14592" width="11.42578125" style="826"/>
    <col min="14593" max="14593" width="1.7109375" style="826" customWidth="1"/>
    <col min="14594" max="14594" width="19.5703125" style="826" customWidth="1"/>
    <col min="14595" max="14595" width="42.85546875" style="826" customWidth="1"/>
    <col min="14596" max="14596" width="28.140625" style="826" customWidth="1"/>
    <col min="14597" max="14597" width="0" style="826" hidden="1" customWidth="1"/>
    <col min="14598" max="14598" width="35.140625" style="826" customWidth="1"/>
    <col min="14599" max="14599" width="0" style="826" hidden="1" customWidth="1"/>
    <col min="14600" max="14600" width="22.85546875" style="826" customWidth="1"/>
    <col min="14601" max="14848" width="11.42578125" style="826"/>
    <col min="14849" max="14849" width="1.7109375" style="826" customWidth="1"/>
    <col min="14850" max="14850" width="19.5703125" style="826" customWidth="1"/>
    <col min="14851" max="14851" width="42.85546875" style="826" customWidth="1"/>
    <col min="14852" max="14852" width="28.140625" style="826" customWidth="1"/>
    <col min="14853" max="14853" width="0" style="826" hidden="1" customWidth="1"/>
    <col min="14854" max="14854" width="35.140625" style="826" customWidth="1"/>
    <col min="14855" max="14855" width="0" style="826" hidden="1" customWidth="1"/>
    <col min="14856" max="14856" width="22.85546875" style="826" customWidth="1"/>
    <col min="14857" max="15104" width="11.42578125" style="826"/>
    <col min="15105" max="15105" width="1.7109375" style="826" customWidth="1"/>
    <col min="15106" max="15106" width="19.5703125" style="826" customWidth="1"/>
    <col min="15107" max="15107" width="42.85546875" style="826" customWidth="1"/>
    <col min="15108" max="15108" width="28.140625" style="826" customWidth="1"/>
    <col min="15109" max="15109" width="0" style="826" hidden="1" customWidth="1"/>
    <col min="15110" max="15110" width="35.140625" style="826" customWidth="1"/>
    <col min="15111" max="15111" width="0" style="826" hidden="1" customWidth="1"/>
    <col min="15112" max="15112" width="22.85546875" style="826" customWidth="1"/>
    <col min="15113" max="15360" width="11.42578125" style="826"/>
    <col min="15361" max="15361" width="1.7109375" style="826" customWidth="1"/>
    <col min="15362" max="15362" width="19.5703125" style="826" customWidth="1"/>
    <col min="15363" max="15363" width="42.85546875" style="826" customWidth="1"/>
    <col min="15364" max="15364" width="28.140625" style="826" customWidth="1"/>
    <col min="15365" max="15365" width="0" style="826" hidden="1" customWidth="1"/>
    <col min="15366" max="15366" width="35.140625" style="826" customWidth="1"/>
    <col min="15367" max="15367" width="0" style="826" hidden="1" customWidth="1"/>
    <col min="15368" max="15368" width="22.85546875" style="826" customWidth="1"/>
    <col min="15369" max="15616" width="11.42578125" style="826"/>
    <col min="15617" max="15617" width="1.7109375" style="826" customWidth="1"/>
    <col min="15618" max="15618" width="19.5703125" style="826" customWidth="1"/>
    <col min="15619" max="15619" width="42.85546875" style="826" customWidth="1"/>
    <col min="15620" max="15620" width="28.140625" style="826" customWidth="1"/>
    <col min="15621" max="15621" width="0" style="826" hidden="1" customWidth="1"/>
    <col min="15622" max="15622" width="35.140625" style="826" customWidth="1"/>
    <col min="15623" max="15623" width="0" style="826" hidden="1" customWidth="1"/>
    <col min="15624" max="15624" width="22.85546875" style="826" customWidth="1"/>
    <col min="15625" max="15872" width="11.42578125" style="826"/>
    <col min="15873" max="15873" width="1.7109375" style="826" customWidth="1"/>
    <col min="15874" max="15874" width="19.5703125" style="826" customWidth="1"/>
    <col min="15875" max="15875" width="42.85546875" style="826" customWidth="1"/>
    <col min="15876" max="15876" width="28.140625" style="826" customWidth="1"/>
    <col min="15877" max="15877" width="0" style="826" hidden="1" customWidth="1"/>
    <col min="15878" max="15878" width="35.140625" style="826" customWidth="1"/>
    <col min="15879" max="15879" width="0" style="826" hidden="1" customWidth="1"/>
    <col min="15880" max="15880" width="22.85546875" style="826" customWidth="1"/>
    <col min="15881" max="16128" width="11.42578125" style="826"/>
    <col min="16129" max="16129" width="1.7109375" style="826" customWidth="1"/>
    <col min="16130" max="16130" width="19.5703125" style="826" customWidth="1"/>
    <col min="16131" max="16131" width="42.85546875" style="826" customWidth="1"/>
    <col min="16132" max="16132" width="28.140625" style="826" customWidth="1"/>
    <col min="16133" max="16133" width="0" style="826" hidden="1" customWidth="1"/>
    <col min="16134" max="16134" width="35.140625" style="826" customWidth="1"/>
    <col min="16135" max="16135" width="0" style="826" hidden="1" customWidth="1"/>
    <col min="16136" max="16136" width="22.85546875" style="826" customWidth="1"/>
    <col min="16137" max="16384" width="11.42578125" style="826"/>
  </cols>
  <sheetData>
    <row r="1" spans="2:7" ht="15.75">
      <c r="B1" s="824" t="str">
        <f>'[10]VERIFICACION FORMATO 07'!A1</f>
        <v>FONDO FINANCIERO DE PROYECTOS DE DESARROLLO – FONADE</v>
      </c>
      <c r="C1" s="825"/>
      <c r="D1" s="825"/>
      <c r="E1" s="825"/>
      <c r="F1" s="825"/>
      <c r="G1" s="825"/>
    </row>
    <row r="2" spans="2:7" ht="15.75">
      <c r="B2" s="824" t="str">
        <f>'[10]VERIFICACION FORMATO 07'!A2</f>
        <v>DEPARTAMENTO PARA LA PROSPERIDAD SOCIAL -DPS</v>
      </c>
      <c r="C2" s="824"/>
      <c r="D2" s="824"/>
      <c r="E2" s="824"/>
      <c r="F2" s="824"/>
      <c r="G2" s="827"/>
    </row>
    <row r="3" spans="2:7" ht="15.75">
      <c r="B3" s="828"/>
      <c r="C3" s="827"/>
      <c r="D3" s="827"/>
      <c r="E3" s="827"/>
      <c r="F3" s="827"/>
      <c r="G3" s="827"/>
    </row>
    <row r="4" spans="2:7" ht="33.75" customHeight="1">
      <c r="B4" s="824" t="str">
        <f>'[10]VERIFICACION FORMATO 07'!A3</f>
        <v xml:space="preserve">CONVENIO INTERADMINISTRATIVO Nº 212080 </v>
      </c>
      <c r="C4" s="824"/>
      <c r="D4" s="824"/>
      <c r="E4" s="824"/>
      <c r="F4" s="824"/>
      <c r="G4" s="827"/>
    </row>
    <row r="5" spans="2:7" ht="15.75">
      <c r="B5" s="828"/>
      <c r="C5" s="827"/>
      <c r="D5" s="827"/>
      <c r="E5" s="827"/>
      <c r="F5" s="827"/>
      <c r="G5" s="827"/>
    </row>
    <row r="6" spans="2:7" ht="15.75">
      <c r="B6" s="824" t="str">
        <f>'[10]VERIFICACION FORMATO 07'!A6</f>
        <v>CONVOCATORIA SIMPLIFICADA 
CSI 005-2018</v>
      </c>
      <c r="C6" s="824"/>
      <c r="D6" s="824"/>
      <c r="E6" s="824"/>
      <c r="F6" s="824"/>
      <c r="G6" s="827"/>
    </row>
    <row r="7" spans="2:7" ht="15.75">
      <c r="B7" s="828"/>
      <c r="C7" s="827"/>
      <c r="D7" s="827"/>
      <c r="E7" s="827"/>
      <c r="F7" s="827"/>
      <c r="G7" s="827"/>
    </row>
    <row r="8" spans="2:7" ht="40.5" customHeight="1">
      <c r="B8" s="824" t="str">
        <f>'[10]VERIFICACION FORMATO 07'!A8</f>
        <v>INTERVENTORÍA TÉCNICA, ADMINISTRATIVA Y DE CONTROL PRESUPUESTAL PARA LA CONSTRUCCIÓN DEL CENTRO INTEGRADO COMUNITARIO CISCO SAN JOSÉ – FASE I, MUNICIPIO DE MANIZALES – CALDAS</v>
      </c>
      <c r="C8" s="824"/>
      <c r="D8" s="824"/>
      <c r="E8" s="824"/>
      <c r="F8" s="824"/>
      <c r="G8" s="827"/>
    </row>
    <row r="9" spans="2:7" ht="15.75">
      <c r="B9" s="828"/>
      <c r="C9" s="827"/>
      <c r="D9" s="827"/>
      <c r="E9" s="827"/>
      <c r="F9" s="827"/>
      <c r="G9" s="827"/>
    </row>
    <row r="10" spans="2:7" ht="16.5" thickBot="1">
      <c r="C10" s="829"/>
    </row>
    <row r="11" spans="2:7" ht="26.25" customHeight="1" thickBot="1">
      <c r="C11" s="830"/>
      <c r="D11" s="831" t="s">
        <v>551</v>
      </c>
      <c r="E11" s="832"/>
      <c r="F11" s="832"/>
      <c r="G11" s="833"/>
    </row>
    <row r="12" spans="2:7" ht="16.5" thickBot="1">
      <c r="C12" s="834" t="s">
        <v>552</v>
      </c>
      <c r="D12" s="835">
        <v>160070650</v>
      </c>
      <c r="E12" s="836"/>
      <c r="F12" s="836"/>
      <c r="G12" s="833"/>
    </row>
    <row r="13" spans="2:7" ht="16.5" hidden="1" thickBot="1">
      <c r="C13" s="834" t="s">
        <v>553</v>
      </c>
      <c r="D13" s="837"/>
      <c r="E13" s="836"/>
      <c r="F13" s="836"/>
      <c r="G13" s="833"/>
    </row>
    <row r="14" spans="2:7" ht="15.75">
      <c r="C14" s="834"/>
      <c r="E14" s="833"/>
      <c r="F14" s="833"/>
      <c r="G14" s="833"/>
    </row>
    <row r="15" spans="2:7" ht="15.75" hidden="1">
      <c r="B15" s="838" t="s">
        <v>554</v>
      </c>
      <c r="C15" s="838"/>
      <c r="D15" s="839">
        <v>2.02</v>
      </c>
      <c r="E15" s="839"/>
      <c r="F15" s="839"/>
    </row>
    <row r="16" spans="2:7" ht="16.5" thickBot="1">
      <c r="C16" s="834"/>
    </row>
    <row r="17" spans="2:10" ht="63" customHeight="1" thickBot="1">
      <c r="B17" s="840" t="s">
        <v>555</v>
      </c>
      <c r="C17" s="806" t="s">
        <v>71</v>
      </c>
      <c r="D17" s="806" t="s">
        <v>556</v>
      </c>
      <c r="E17" s="841" t="s">
        <v>557</v>
      </c>
      <c r="F17" s="842" t="s">
        <v>558</v>
      </c>
      <c r="G17" s="843" t="s">
        <v>559</v>
      </c>
      <c r="H17" s="844"/>
      <c r="I17" s="845"/>
      <c r="J17" s="845"/>
    </row>
    <row r="18" spans="2:10" ht="15.75">
      <c r="B18" s="846">
        <v>1</v>
      </c>
      <c r="C18" s="847" t="str">
        <f>[10]CONSOLIDACIÓN!B16</f>
        <v>CEYCO INGENIERIA SAS</v>
      </c>
      <c r="D18" s="848" t="s">
        <v>560</v>
      </c>
      <c r="E18" s="849"/>
      <c r="F18" s="850">
        <v>160050000</v>
      </c>
      <c r="G18" s="851">
        <v>2.15</v>
      </c>
      <c r="H18" s="852"/>
      <c r="I18" s="852"/>
      <c r="J18" s="852"/>
    </row>
    <row r="19" spans="2:10" ht="15.75">
      <c r="B19" s="853">
        <v>2</v>
      </c>
      <c r="C19" s="854" t="str">
        <f>[10]CONSOLIDACIÓN!B17</f>
        <v xml:space="preserve">NELSY LIDIA CRUZ SUAREZ </v>
      </c>
      <c r="D19" s="855" t="s">
        <v>561</v>
      </c>
      <c r="E19" s="856"/>
      <c r="F19" s="857">
        <v>158222400</v>
      </c>
      <c r="G19" s="858">
        <v>2.9</v>
      </c>
      <c r="H19" s="859"/>
      <c r="I19" s="860"/>
      <c r="J19" s="860"/>
    </row>
    <row r="20" spans="2:10" ht="15.75">
      <c r="B20" s="853">
        <v>3</v>
      </c>
      <c r="C20" s="854" t="str">
        <f>[10]CONSOLIDACIÓN!B18</f>
        <v>CONSTRUCTORA JAIME URIBE S.A.S</v>
      </c>
      <c r="D20" s="855" t="s">
        <v>562</v>
      </c>
      <c r="E20" s="856"/>
      <c r="F20" s="857">
        <v>160034775</v>
      </c>
      <c r="G20" s="858">
        <v>2.2999999999999998</v>
      </c>
      <c r="H20" s="859"/>
      <c r="I20" s="860"/>
      <c r="J20" s="860"/>
    </row>
    <row r="21" spans="2:10" ht="60">
      <c r="B21" s="853">
        <v>4</v>
      </c>
      <c r="C21" s="854" t="str">
        <f>[10]CONSOLIDACIÓN!B19</f>
        <v>CONSORCIO INTER SAN JOSE  (YOHAN FAHIR BERMUDEZ PARRA 65% - FEDERICO GARCIA ARBELAEZ 35%)</v>
      </c>
      <c r="D21" s="855"/>
      <c r="E21" s="856"/>
      <c r="F21" s="857">
        <f>134512605+25557395</f>
        <v>160070000</v>
      </c>
      <c r="G21" s="861"/>
    </row>
    <row r="22" spans="2:10" ht="30">
      <c r="B22" s="853">
        <v>5</v>
      </c>
      <c r="C22" s="854" t="str">
        <f>[10]CONSOLIDACIÓN!B20</f>
        <v>CIVING INGENIEROS CONTRATISTAS SAS</v>
      </c>
      <c r="D22" s="855"/>
      <c r="E22" s="856"/>
      <c r="F22" s="857">
        <v>160021680</v>
      </c>
      <c r="G22" s="861"/>
    </row>
    <row r="23" spans="2:10" ht="60">
      <c r="B23" s="853">
        <v>6</v>
      </c>
      <c r="C23" s="854" t="str">
        <f>[10]CONSOLIDACIÓN!B21</f>
        <v>CONSORCIO CSI 005 - C&amp;P (PROMOTORA VALORES S.A.S. 50% - CONSULTAR CON PROFESIONALES Y CIA LTDA 50%)</v>
      </c>
      <c r="D23" s="855"/>
      <c r="E23" s="862"/>
      <c r="F23" s="857">
        <v>160069002</v>
      </c>
      <c r="G23" s="861"/>
    </row>
    <row r="24" spans="2:10" ht="30">
      <c r="B24" s="853">
        <v>7</v>
      </c>
      <c r="C24" s="854" t="str">
        <f>[10]CONSOLIDACIÓN!B22</f>
        <v>CONSTRUCTODO INGENIEROS CONTRATISTAS LTDA</v>
      </c>
      <c r="D24" s="855"/>
      <c r="E24" s="862"/>
      <c r="F24" s="857">
        <v>159654684</v>
      </c>
      <c r="G24" s="861"/>
    </row>
    <row r="25" spans="2:10" ht="19.5" customHeight="1">
      <c r="B25" s="853">
        <v>8</v>
      </c>
      <c r="C25" s="854" t="str">
        <f>[10]CONSOLIDACIÓN!B23</f>
        <v>ORTEGA ROLDAN Y CIA LTDA</v>
      </c>
      <c r="D25" s="855"/>
      <c r="E25" s="862"/>
      <c r="F25" s="857">
        <v>160007400</v>
      </c>
      <c r="G25" s="861"/>
    </row>
    <row r="26" spans="2:10" ht="19.5" customHeight="1">
      <c r="B26" s="853">
        <v>9</v>
      </c>
      <c r="C26" s="854" t="str">
        <f>[10]CONSOLIDACIÓN!B24</f>
        <v>PROYECTISTAS ASOCIADOS SAS</v>
      </c>
      <c r="D26" s="855"/>
      <c r="E26" s="862"/>
      <c r="F26" s="857">
        <v>160070232</v>
      </c>
      <c r="G26" s="861"/>
    </row>
    <row r="27" spans="2:10" ht="27.75" customHeight="1">
      <c r="B27" s="853">
        <v>10</v>
      </c>
      <c r="C27" s="854" t="str">
        <f>[10]CONSOLIDACIÓN!B25</f>
        <v>INGENIERIA DE PROYECTOS S.A.S. - INP S.A.S</v>
      </c>
      <c r="D27" s="855"/>
      <c r="E27" s="862"/>
      <c r="F27" s="857">
        <v>159814620</v>
      </c>
      <c r="G27" s="861"/>
    </row>
    <row r="28" spans="2:10" ht="19.5" customHeight="1">
      <c r="B28" s="863"/>
      <c r="C28" s="845"/>
      <c r="D28" s="862"/>
      <c r="E28" s="862"/>
      <c r="F28" s="862"/>
      <c r="G28" s="861"/>
    </row>
    <row r="29" spans="2:10" ht="19.5" customHeight="1">
      <c r="B29" s="863"/>
      <c r="C29" s="845"/>
      <c r="D29" s="862"/>
      <c r="E29" s="862"/>
      <c r="F29" s="862"/>
      <c r="G29" s="861"/>
    </row>
    <row r="30" spans="2:10" ht="19.5" customHeight="1">
      <c r="B30" s="863"/>
      <c r="C30" s="845"/>
      <c r="D30" s="862"/>
      <c r="E30" s="862"/>
      <c r="F30" s="862"/>
      <c r="G30" s="861"/>
    </row>
    <row r="31" spans="2:10" ht="19.5" customHeight="1">
      <c r="B31" s="863"/>
      <c r="C31" s="845"/>
      <c r="D31" s="862"/>
      <c r="E31" s="862"/>
      <c r="F31" s="862"/>
      <c r="G31" s="861"/>
    </row>
    <row r="32" spans="2:10" ht="19.5" customHeight="1">
      <c r="B32" s="863"/>
      <c r="C32" s="845"/>
      <c r="D32" s="862"/>
      <c r="E32" s="862"/>
      <c r="F32" s="862"/>
      <c r="G32" s="861"/>
    </row>
    <row r="33" spans="2:7" ht="19.5" customHeight="1">
      <c r="B33" s="863"/>
      <c r="C33" s="845"/>
      <c r="D33" s="862"/>
      <c r="E33" s="862"/>
      <c r="F33" s="862"/>
      <c r="G33" s="861"/>
    </row>
    <row r="34" spans="2:7" ht="19.5" customHeight="1">
      <c r="B34" s="863"/>
      <c r="C34" s="845"/>
      <c r="D34" s="862"/>
      <c r="E34" s="862"/>
      <c r="F34" s="862"/>
      <c r="G34" s="861"/>
    </row>
    <row r="35" spans="2:7" ht="19.5" customHeight="1">
      <c r="B35" s="863"/>
      <c r="C35" s="845"/>
      <c r="D35" s="862"/>
      <c r="E35" s="862"/>
      <c r="F35" s="862"/>
      <c r="G35" s="861"/>
    </row>
    <row r="36" spans="2:7" ht="19.5" customHeight="1">
      <c r="B36" s="863"/>
      <c r="C36" s="845"/>
      <c r="D36" s="862"/>
      <c r="E36" s="862"/>
      <c r="F36" s="862"/>
      <c r="G36" s="861"/>
    </row>
    <row r="37" spans="2:7" ht="19.5" customHeight="1">
      <c r="B37" s="863"/>
      <c r="C37" s="845"/>
      <c r="D37" s="862"/>
      <c r="E37" s="862"/>
      <c r="F37" s="862"/>
      <c r="G37" s="861"/>
    </row>
    <row r="38" spans="2:7" ht="19.5" customHeight="1">
      <c r="B38" s="863"/>
      <c r="C38" s="845"/>
      <c r="D38" s="862"/>
      <c r="E38" s="862"/>
      <c r="F38" s="862"/>
      <c r="G38" s="861"/>
    </row>
    <row r="39" spans="2:7" ht="19.5" customHeight="1">
      <c r="B39" s="863"/>
      <c r="C39" s="845"/>
      <c r="D39" s="862"/>
      <c r="E39" s="862"/>
      <c r="F39" s="862"/>
      <c r="G39" s="861"/>
    </row>
    <row r="40" spans="2:7" ht="19.5" customHeight="1">
      <c r="B40" s="863"/>
      <c r="C40" s="845"/>
      <c r="D40" s="862"/>
      <c r="E40" s="862"/>
      <c r="F40" s="862"/>
      <c r="G40" s="861"/>
    </row>
    <row r="41" spans="2:7" ht="19.5" customHeight="1">
      <c r="B41" s="863"/>
      <c r="C41" s="845"/>
      <c r="D41" s="862"/>
      <c r="E41" s="862"/>
      <c r="F41" s="862"/>
      <c r="G41" s="861"/>
    </row>
    <row r="42" spans="2:7" ht="19.5" customHeight="1">
      <c r="B42" s="863"/>
      <c r="C42" s="845"/>
      <c r="D42" s="862"/>
      <c r="E42" s="862"/>
      <c r="F42" s="862"/>
      <c r="G42" s="861"/>
    </row>
    <row r="43" spans="2:7" ht="19.5" customHeight="1">
      <c r="B43" s="863"/>
      <c r="C43" s="845"/>
      <c r="D43" s="862"/>
      <c r="E43" s="862"/>
      <c r="F43" s="862"/>
      <c r="G43" s="861"/>
    </row>
    <row r="44" spans="2:7" ht="19.5" customHeight="1">
      <c r="B44" s="863"/>
      <c r="C44" s="845"/>
      <c r="D44" s="862"/>
      <c r="E44" s="862"/>
      <c r="F44" s="862"/>
      <c r="G44" s="861"/>
    </row>
    <row r="295" ht="162" customHeight="1"/>
    <row r="346" ht="168" customHeight="1"/>
    <row r="385" ht="137.25" customHeight="1"/>
    <row r="529" ht="29.25" customHeight="1"/>
  </sheetData>
  <sheetProtection algorithmName="SHA-512" hashValue="FHcmoY0LgdwGLvRat1eSzUwO1dryKJjZdB/vJWehLBqJWHG9zUzErK57SUWUbtC9XcAkC8OkPhRHl3AfOb7pSA==" saltValue="MaDlEkHTIrShZ1X1huZ5WA==" spinCount="100000" sheet="1" selectLockedCells="1" selectUnlockedCells="1"/>
  <mergeCells count="7">
    <mergeCell ref="H18:J18"/>
    <mergeCell ref="B1:G1"/>
    <mergeCell ref="B2:F2"/>
    <mergeCell ref="B4:F4"/>
    <mergeCell ref="B6:F6"/>
    <mergeCell ref="B8:F8"/>
    <mergeCell ref="B15:C15"/>
  </mergeCells>
  <conditionalFormatting sqref="G21:G44">
    <cfRule type="cellIs" dxfId="23" priority="14" operator="lessThan">
      <formula>#REF!</formula>
    </cfRule>
  </conditionalFormatting>
  <conditionalFormatting sqref="G21:G44">
    <cfRule type="cellIs" dxfId="22" priority="13" operator="lessThan">
      <formula>#REF!</formula>
    </cfRule>
  </conditionalFormatting>
  <conditionalFormatting sqref="G21:G44">
    <cfRule type="cellIs" dxfId="21" priority="12" stopIfTrue="1" operator="lessThan">
      <formula>#REF!</formula>
    </cfRule>
  </conditionalFormatting>
  <conditionalFormatting sqref="G21:G44">
    <cfRule type="cellIs" dxfId="20" priority="11" stopIfTrue="1" operator="lessThan">
      <formula>$D$15</formula>
    </cfRule>
  </conditionalFormatting>
  <conditionalFormatting sqref="E18:E20">
    <cfRule type="cellIs" dxfId="19" priority="10" stopIfTrue="1" operator="greaterThan">
      <formula>$D$13</formula>
    </cfRule>
  </conditionalFormatting>
  <conditionalFormatting sqref="F18:F20">
    <cfRule type="cellIs" dxfId="18" priority="9" stopIfTrue="1" operator="lessThan">
      <formula>#REF!</formula>
    </cfRule>
  </conditionalFormatting>
  <conditionalFormatting sqref="G18:G20">
    <cfRule type="cellIs" dxfId="17" priority="8" stopIfTrue="1" operator="lessThan">
      <formula>$D$15</formula>
    </cfRule>
  </conditionalFormatting>
  <conditionalFormatting sqref="E21">
    <cfRule type="cellIs" dxfId="16" priority="7" stopIfTrue="1" operator="greaterThan">
      <formula>$D$13</formula>
    </cfRule>
  </conditionalFormatting>
  <conditionalFormatting sqref="F21">
    <cfRule type="cellIs" dxfId="15" priority="6" stopIfTrue="1" operator="lessThan">
      <formula>#REF!</formula>
    </cfRule>
  </conditionalFormatting>
  <conditionalFormatting sqref="E22">
    <cfRule type="cellIs" dxfId="14" priority="5" stopIfTrue="1" operator="greaterThan">
      <formula>$D$13</formula>
    </cfRule>
  </conditionalFormatting>
  <conditionalFormatting sqref="F22">
    <cfRule type="cellIs" dxfId="13" priority="4" stopIfTrue="1" operator="lessThan">
      <formula>#REF!</formula>
    </cfRule>
  </conditionalFormatting>
  <conditionalFormatting sqref="F23:F24">
    <cfRule type="cellIs" dxfId="12" priority="3" stopIfTrue="1" operator="lessThan">
      <formula>#REF!</formula>
    </cfRule>
  </conditionalFormatting>
  <conditionalFormatting sqref="F25:F26">
    <cfRule type="cellIs" dxfId="11" priority="2" stopIfTrue="1" operator="lessThan">
      <formula>#REF!</formula>
    </cfRule>
  </conditionalFormatting>
  <conditionalFormatting sqref="F27">
    <cfRule type="cellIs" dxfId="10" priority="1" stopIfTrue="1" operator="lessThan">
      <formula>#REF!</formula>
    </cfRule>
  </conditionalFormatting>
  <printOptions horizontalCentered="1"/>
  <pageMargins left="0.70866141732283472" right="0.70866141732283472" top="0.74803149606299213" bottom="0.74803149606299213" header="0.31496062992125984" footer="0.31496062992125984"/>
  <pageSetup scale="72" orientation="portrait" r:id="rId1"/>
  <headerFooter>
    <oddFooter>&amp;LAUDIENCIA DE CIERRE&amp;C&amp;F&amp;R&amp;A</oddFooter>
  </headerFooter>
  <colBreaks count="1" manualBreakCount="1">
    <brk id="7" max="14"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383A3-99D9-476A-944E-0C70C787E887}">
  <sheetPr codeName="Hoja14"/>
  <dimension ref="A1:D77"/>
  <sheetViews>
    <sheetView view="pageBreakPreview" zoomScaleNormal="100" zoomScaleSheetLayoutView="100" workbookViewId="0">
      <selection activeCell="C9" sqref="C9"/>
    </sheetView>
  </sheetViews>
  <sheetFormatPr baseColWidth="10" defaultColWidth="11.42578125" defaultRowHeight="12.75"/>
  <cols>
    <col min="1" max="1" width="44.7109375" bestFit="1" customWidth="1"/>
    <col min="2" max="2" width="22.7109375" bestFit="1" customWidth="1"/>
    <col min="3" max="3" width="20.28515625" customWidth="1"/>
    <col min="4" max="4" width="17.85546875" customWidth="1"/>
  </cols>
  <sheetData>
    <row r="1" spans="1:4" ht="15">
      <c r="A1" s="864" t="s">
        <v>536</v>
      </c>
      <c r="B1" s="864"/>
      <c r="C1" s="864"/>
      <c r="D1" s="864"/>
    </row>
    <row r="2" spans="1:4" ht="33.75" customHeight="1">
      <c r="A2" s="865" t="s">
        <v>537</v>
      </c>
      <c r="B2" s="865"/>
      <c r="C2" s="865"/>
      <c r="D2" s="865"/>
    </row>
    <row r="3" spans="1:4" ht="15">
      <c r="A3" s="864" t="s">
        <v>538</v>
      </c>
      <c r="B3" s="864"/>
      <c r="C3" s="864"/>
      <c r="D3" s="864"/>
    </row>
    <row r="5" spans="1:4">
      <c r="A5" s="866"/>
      <c r="B5" s="163"/>
      <c r="C5" s="163"/>
      <c r="D5" s="163"/>
    </row>
    <row r="6" spans="1:4" ht="15">
      <c r="A6" s="867" t="s">
        <v>539</v>
      </c>
      <c r="B6" s="867"/>
      <c r="C6" s="867"/>
      <c r="D6" s="867"/>
    </row>
    <row r="7" spans="1:4">
      <c r="A7" s="868"/>
      <c r="B7" s="868"/>
      <c r="C7" s="868"/>
      <c r="D7" s="868"/>
    </row>
    <row r="8" spans="1:4" ht="42" customHeight="1">
      <c r="A8" s="869" t="s">
        <v>540</v>
      </c>
      <c r="B8" s="804"/>
      <c r="C8" s="804"/>
      <c r="D8" s="804"/>
    </row>
    <row r="10" spans="1:4">
      <c r="A10" s="870" t="s">
        <v>589</v>
      </c>
      <c r="B10" s="870"/>
      <c r="C10" s="870"/>
      <c r="D10" s="870"/>
    </row>
    <row r="12" spans="1:4">
      <c r="A12" s="871" t="s">
        <v>563</v>
      </c>
      <c r="B12" s="872">
        <v>160070650</v>
      </c>
    </row>
    <row r="14" spans="1:4" hidden="1">
      <c r="A14" s="871" t="s">
        <v>564</v>
      </c>
      <c r="B14" s="872"/>
    </row>
    <row r="15" spans="1:4" hidden="1">
      <c r="A15" s="871" t="s">
        <v>565</v>
      </c>
      <c r="B15" s="873"/>
    </row>
    <row r="16" spans="1:4" ht="25.5" hidden="1">
      <c r="A16" s="874" t="s">
        <v>566</v>
      </c>
      <c r="B16" s="875">
        <v>0</v>
      </c>
    </row>
    <row r="17" spans="1:3" ht="25.5" hidden="1">
      <c r="A17" s="876" t="s">
        <v>567</v>
      </c>
      <c r="B17" s="873"/>
    </row>
    <row r="18" spans="1:3" hidden="1"/>
    <row r="19" spans="1:3">
      <c r="A19" s="877" t="s">
        <v>568</v>
      </c>
      <c r="B19" s="877">
        <v>1</v>
      </c>
      <c r="C19" t="s">
        <v>544</v>
      </c>
    </row>
    <row r="21" spans="1:3" ht="18.75">
      <c r="A21" s="878" t="s">
        <v>569</v>
      </c>
      <c r="B21" s="879">
        <v>134495798</v>
      </c>
      <c r="C21" s="880">
        <v>134495798</v>
      </c>
    </row>
    <row r="22" spans="1:3" ht="18.75">
      <c r="A22" s="878" t="s">
        <v>235</v>
      </c>
      <c r="B22" s="881">
        <v>25554202</v>
      </c>
      <c r="C22" s="882"/>
    </row>
    <row r="23" spans="1:3" ht="21">
      <c r="A23" s="883" t="s">
        <v>570</v>
      </c>
      <c r="B23" s="884"/>
      <c r="C23" s="885">
        <v>160050000</v>
      </c>
    </row>
    <row r="25" spans="1:3">
      <c r="A25" s="877" t="s">
        <v>568</v>
      </c>
      <c r="B25" s="877">
        <v>2</v>
      </c>
      <c r="C25" t="s">
        <v>274</v>
      </c>
    </row>
    <row r="27" spans="1:3" ht="18.75">
      <c r="A27" s="878" t="s">
        <v>569</v>
      </c>
      <c r="B27" s="879">
        <v>132960000</v>
      </c>
      <c r="C27" s="880">
        <v>132960000</v>
      </c>
    </row>
    <row r="28" spans="1:3" ht="18.75">
      <c r="A28" s="878" t="s">
        <v>235</v>
      </c>
      <c r="B28" s="881">
        <v>25262400</v>
      </c>
      <c r="C28" s="882"/>
    </row>
    <row r="29" spans="1:3" ht="21">
      <c r="A29" s="883" t="s">
        <v>570</v>
      </c>
      <c r="B29" s="884"/>
      <c r="C29" s="885">
        <v>158222400</v>
      </c>
    </row>
    <row r="31" spans="1:3">
      <c r="A31" s="877" t="s">
        <v>568</v>
      </c>
      <c r="B31" s="877">
        <v>3</v>
      </c>
      <c r="C31" t="s">
        <v>275</v>
      </c>
    </row>
    <row r="32" spans="1:3">
      <c r="B32" s="801"/>
    </row>
    <row r="33" spans="1:4" ht="18.75">
      <c r="A33" s="878" t="s">
        <v>569</v>
      </c>
      <c r="B33" s="879">
        <v>134483004</v>
      </c>
      <c r="C33" s="880">
        <v>134483004</v>
      </c>
    </row>
    <row r="34" spans="1:4" ht="18.75">
      <c r="A34" s="878" t="s">
        <v>235</v>
      </c>
      <c r="B34" s="881">
        <v>25551771</v>
      </c>
      <c r="C34" s="882"/>
    </row>
    <row r="35" spans="1:4" ht="21">
      <c r="A35" s="883" t="s">
        <v>570</v>
      </c>
      <c r="B35" s="884"/>
      <c r="C35" s="885">
        <v>160034775</v>
      </c>
    </row>
    <row r="37" spans="1:4" ht="39.75" customHeight="1">
      <c r="A37" s="886" t="s">
        <v>568</v>
      </c>
      <c r="B37" s="886">
        <v>4</v>
      </c>
      <c r="C37" s="887" t="s">
        <v>545</v>
      </c>
      <c r="D37" s="887"/>
    </row>
    <row r="39" spans="1:4" ht="18.75">
      <c r="A39" s="878" t="s">
        <v>569</v>
      </c>
      <c r="B39" s="879">
        <v>134512605</v>
      </c>
      <c r="C39" s="880">
        <v>134512605</v>
      </c>
    </row>
    <row r="40" spans="1:4" ht="18.75">
      <c r="A40" s="878" t="s">
        <v>235</v>
      </c>
      <c r="B40" s="881">
        <v>25557395</v>
      </c>
      <c r="C40" s="882"/>
    </row>
    <row r="41" spans="1:4" ht="21">
      <c r="A41" s="888" t="s">
        <v>571</v>
      </c>
      <c r="B41" s="884"/>
      <c r="C41" s="885">
        <v>160070000</v>
      </c>
    </row>
    <row r="43" spans="1:4">
      <c r="A43" s="877" t="s">
        <v>568</v>
      </c>
      <c r="B43" s="877">
        <v>5</v>
      </c>
      <c r="C43" t="s">
        <v>546</v>
      </c>
    </row>
    <row r="45" spans="1:4" ht="18.75">
      <c r="A45" s="878" t="s">
        <v>569</v>
      </c>
      <c r="B45" s="879">
        <v>134472000</v>
      </c>
      <c r="C45" s="880">
        <v>134472000</v>
      </c>
    </row>
    <row r="46" spans="1:4" ht="18.75">
      <c r="A46" s="878" t="s">
        <v>235</v>
      </c>
      <c r="B46" s="881">
        <v>25549680</v>
      </c>
      <c r="C46" s="882"/>
    </row>
    <row r="47" spans="1:4" ht="21">
      <c r="A47" s="888" t="s">
        <v>571</v>
      </c>
      <c r="B47" s="884"/>
      <c r="C47" s="885">
        <v>160021680</v>
      </c>
    </row>
    <row r="49" spans="1:4" ht="47.25" customHeight="1">
      <c r="A49" s="886" t="s">
        <v>568</v>
      </c>
      <c r="B49" s="886">
        <v>6</v>
      </c>
      <c r="C49" s="889" t="s">
        <v>547</v>
      </c>
      <c r="D49" s="889"/>
    </row>
    <row r="51" spans="1:4" ht="18.75">
      <c r="A51" s="878" t="s">
        <v>569</v>
      </c>
      <c r="B51" s="879">
        <v>134511766</v>
      </c>
      <c r="C51" s="880">
        <v>134511766</v>
      </c>
    </row>
    <row r="52" spans="1:4" ht="18.75">
      <c r="A52" s="878" t="s">
        <v>235</v>
      </c>
      <c r="B52" s="881">
        <v>25557236</v>
      </c>
      <c r="C52" s="882"/>
    </row>
    <row r="53" spans="1:4" ht="21">
      <c r="A53" s="888" t="s">
        <v>571</v>
      </c>
      <c r="B53" s="884"/>
      <c r="C53" s="885">
        <v>160069002</v>
      </c>
    </row>
    <row r="55" spans="1:4" ht="27.75" customHeight="1">
      <c r="A55" s="886" t="s">
        <v>568</v>
      </c>
      <c r="B55" s="886">
        <v>7</v>
      </c>
      <c r="C55" s="889" t="s">
        <v>548</v>
      </c>
      <c r="D55" s="889"/>
    </row>
    <row r="57" spans="1:4" ht="18.75">
      <c r="A57" s="878" t="s">
        <v>569</v>
      </c>
      <c r="B57" s="879">
        <v>134163600</v>
      </c>
      <c r="C57" s="880">
        <v>134163600</v>
      </c>
    </row>
    <row r="58" spans="1:4" ht="18.75">
      <c r="A58" s="878" t="s">
        <v>235</v>
      </c>
      <c r="B58" s="881">
        <v>25491084</v>
      </c>
      <c r="C58" s="882"/>
    </row>
    <row r="59" spans="1:4" ht="21">
      <c r="A59" s="888" t="s">
        <v>571</v>
      </c>
      <c r="B59" s="884"/>
      <c r="C59" s="885">
        <v>159654684</v>
      </c>
    </row>
    <row r="61" spans="1:4">
      <c r="A61" s="877" t="s">
        <v>568</v>
      </c>
      <c r="B61" s="877">
        <v>8</v>
      </c>
      <c r="C61" t="s">
        <v>436</v>
      </c>
    </row>
    <row r="63" spans="1:4" ht="18.75">
      <c r="A63" s="878" t="s">
        <v>569</v>
      </c>
      <c r="B63" s="879">
        <v>134460000</v>
      </c>
      <c r="C63" s="880">
        <v>134460000</v>
      </c>
    </row>
    <row r="64" spans="1:4" ht="18.75">
      <c r="A64" s="878" t="s">
        <v>235</v>
      </c>
      <c r="B64" s="881">
        <v>25547400</v>
      </c>
      <c r="C64" s="882"/>
    </row>
    <row r="65" spans="1:4" ht="21">
      <c r="A65" s="888" t="s">
        <v>571</v>
      </c>
      <c r="B65" s="884"/>
      <c r="C65" s="885">
        <v>160007400</v>
      </c>
    </row>
    <row r="67" spans="1:4">
      <c r="A67" s="877" t="s">
        <v>568</v>
      </c>
      <c r="B67" s="877">
        <v>9</v>
      </c>
      <c r="C67" t="s">
        <v>549</v>
      </c>
    </row>
    <row r="69" spans="1:4" ht="18.75">
      <c r="A69" s="878" t="s">
        <v>569</v>
      </c>
      <c r="B69" s="879">
        <v>134512800</v>
      </c>
      <c r="C69" s="880">
        <v>134512800</v>
      </c>
    </row>
    <row r="70" spans="1:4" ht="18.75">
      <c r="A70" s="878" t="s">
        <v>235</v>
      </c>
      <c r="B70" s="881">
        <v>25557432</v>
      </c>
      <c r="C70" s="882"/>
    </row>
    <row r="71" spans="1:4" ht="21">
      <c r="A71" s="888" t="s">
        <v>571</v>
      </c>
      <c r="B71" s="884"/>
      <c r="C71" s="885">
        <v>160070232</v>
      </c>
    </row>
    <row r="73" spans="1:4" ht="26.25" customHeight="1">
      <c r="A73" s="886" t="s">
        <v>568</v>
      </c>
      <c r="B73" s="886">
        <v>10</v>
      </c>
      <c r="C73" s="889" t="s">
        <v>550</v>
      </c>
      <c r="D73" s="889"/>
    </row>
    <row r="75" spans="1:4" ht="18.75">
      <c r="A75" s="878" t="s">
        <v>569</v>
      </c>
      <c r="B75" s="879">
        <v>134298000</v>
      </c>
      <c r="C75" s="880">
        <v>134298000</v>
      </c>
    </row>
    <row r="76" spans="1:4" ht="18.75">
      <c r="A76" s="878" t="s">
        <v>235</v>
      </c>
      <c r="B76" s="881">
        <v>25516620</v>
      </c>
      <c r="C76" s="882"/>
    </row>
    <row r="77" spans="1:4" ht="21">
      <c r="A77" s="888" t="s">
        <v>571</v>
      </c>
      <c r="B77" s="884"/>
      <c r="C77" s="885">
        <v>159814620</v>
      </c>
    </row>
  </sheetData>
  <sheetProtection algorithmName="SHA-512" hashValue="D/nL5xti4YAz6fhpi8JP6wNZMdowBDOA5yG+HJoNhBZyYX84otVCJFQgyX1Ghs+wNV4RORLlw79jFoYJqDQd/A==" saltValue="vgE/XZYblO4CrgR36+1RtA==" spinCount="100000" sheet="1" objects="1" scenarios="1" selectLockedCells="1" selectUnlockedCells="1"/>
  <mergeCells count="20">
    <mergeCell ref="C73:D73"/>
    <mergeCell ref="B76:C76"/>
    <mergeCell ref="C49:D49"/>
    <mergeCell ref="B52:C52"/>
    <mergeCell ref="C55:D55"/>
    <mergeCell ref="B58:C58"/>
    <mergeCell ref="B64:C64"/>
    <mergeCell ref="B70:C70"/>
    <mergeCell ref="B22:C22"/>
    <mergeCell ref="B28:C28"/>
    <mergeCell ref="B34:C34"/>
    <mergeCell ref="C37:D37"/>
    <mergeCell ref="B40:C40"/>
    <mergeCell ref="B46:C46"/>
    <mergeCell ref="A1:D1"/>
    <mergeCell ref="A2:D2"/>
    <mergeCell ref="A3:D3"/>
    <mergeCell ref="A6:D6"/>
    <mergeCell ref="A8:D8"/>
    <mergeCell ref="A10:D10"/>
  </mergeCells>
  <conditionalFormatting sqref="C23">
    <cfRule type="cellIs" dxfId="9" priority="10" operator="greaterThan">
      <formula>$B$12</formula>
    </cfRule>
  </conditionalFormatting>
  <conditionalFormatting sqref="C29">
    <cfRule type="cellIs" dxfId="8" priority="9" operator="greaterThan">
      <formula>$B$12</formula>
    </cfRule>
  </conditionalFormatting>
  <conditionalFormatting sqref="C35">
    <cfRule type="cellIs" dxfId="7" priority="8" operator="greaterThan">
      <formula>$B$12</formula>
    </cfRule>
  </conditionalFormatting>
  <conditionalFormatting sqref="C41">
    <cfRule type="cellIs" dxfId="6" priority="7" operator="greaterThan">
      <formula>$B$12</formula>
    </cfRule>
  </conditionalFormatting>
  <conditionalFormatting sqref="C47">
    <cfRule type="cellIs" dxfId="5" priority="6" operator="greaterThan">
      <formula>$B$12</formula>
    </cfRule>
  </conditionalFormatting>
  <conditionalFormatting sqref="C53">
    <cfRule type="cellIs" dxfId="4" priority="5" operator="greaterThan">
      <formula>$B$12</formula>
    </cfRule>
  </conditionalFormatting>
  <conditionalFormatting sqref="C59">
    <cfRule type="cellIs" dxfId="3" priority="4" operator="greaterThan">
      <formula>$B$12</formula>
    </cfRule>
  </conditionalFormatting>
  <conditionalFormatting sqref="C65">
    <cfRule type="cellIs" dxfId="2" priority="3" operator="greaterThan">
      <formula>$B$12</formula>
    </cfRule>
  </conditionalFormatting>
  <conditionalFormatting sqref="C71">
    <cfRule type="cellIs" dxfId="1" priority="2" operator="greaterThan">
      <formula>$B$12</formula>
    </cfRule>
  </conditionalFormatting>
  <conditionalFormatting sqref="C77">
    <cfRule type="cellIs" dxfId="0" priority="1" operator="greaterThan">
      <formula>$B$12</formula>
    </cfRule>
  </conditionalFormatting>
  <printOptions horizontalCentered="1"/>
  <pageMargins left="0.70866141732283472" right="0.70866141732283472" top="0.74803149606299213" bottom="0.74803149606299213" header="0.31496062992125984" footer="0.31496062992125984"/>
  <pageSetup scale="87" fitToHeight="2" orientation="portrait" r:id="rId1"/>
  <headerFooter>
    <oddFooter>&amp;LAUDIENCIA DE CIERRE&amp;C&amp;F&amp;R&amp;A</oddFooter>
  </headerFooter>
  <rowBreaks count="1" manualBreakCount="1">
    <brk id="48" max="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693594B8-1E13-4F01-A63E-587F9B7817A9}">
  <ds:schemaRefs>
    <ds:schemaRef ds:uri="http://schemas.microsoft.com/office/infopath/2007/PartnerControls"/>
    <ds:schemaRef ds:uri="http://www.w3.org/XML/1998/namespace"/>
    <ds:schemaRef ds:uri="http://purl.org/dc/elements/1.1/"/>
    <ds:schemaRef ds:uri="http://purl.org/dc/dcmitype/"/>
    <ds:schemaRef ds:uri="http://purl.org/dc/terms/"/>
    <ds:schemaRef ds:uri="http://schemas.microsoft.com/office/2006/documentManagement/types"/>
    <ds:schemaRef ds:uri="f4d05912-b1f4-4631-ab3d-1c98aa4d2b28"/>
    <ds:schemaRef ds:uri="http://schemas.microsoft.com/office/2006/metadata/properties"/>
    <ds:schemaRef ds:uri="http://schemas.openxmlformats.org/package/2006/metadata/core-properties"/>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ECD6CAE-05B9-40E8-AAAC-1AC12AB6C0F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13</vt:i4>
      </vt:variant>
    </vt:vector>
  </HeadingPairs>
  <TitlesOfParts>
    <vt:vector size="27" baseType="lpstr">
      <vt:lpstr>Conformación</vt:lpstr>
      <vt:lpstr>K-Kr Constructor</vt:lpstr>
      <vt:lpstr>Saldos de contratos (SCE)</vt:lpstr>
      <vt:lpstr>Exp. oferente</vt:lpstr>
      <vt:lpstr>Resumen Evaluación</vt:lpstr>
      <vt:lpstr>Exp. oferente ADICIONAL</vt:lpstr>
      <vt:lpstr>Exp. profesionales</vt:lpstr>
      <vt:lpstr>Exp. profesinal años</vt:lpstr>
      <vt:lpstr>Exp. profesionales ADICIONAL</vt:lpstr>
      <vt:lpstr>Formato 7A</vt:lpstr>
      <vt:lpstr>Formato 11</vt:lpstr>
      <vt:lpstr>CONSOLIDACIÓN</vt:lpstr>
      <vt:lpstr>LISTA DE OFERENTES</vt:lpstr>
      <vt:lpstr>VERIFICACION </vt:lpstr>
      <vt:lpstr>Conformación!Área_de_impresión</vt:lpstr>
      <vt:lpstr>CONSOLIDACIÓN!Área_de_impresión</vt:lpstr>
      <vt:lpstr>'Exp. oferente'!Área_de_impresión</vt:lpstr>
      <vt:lpstr>'Exp. oferente ADICIONAL'!Área_de_impresión</vt:lpstr>
      <vt:lpstr>'Exp. profesionales'!Área_de_impresión</vt:lpstr>
      <vt:lpstr>'Exp. profesionales ADICIONAL'!Área_de_impresión</vt:lpstr>
      <vt:lpstr>'Formato 11'!Área_de_impresión</vt:lpstr>
      <vt:lpstr>'Formato 7A'!Área_de_impresión</vt:lpstr>
      <vt:lpstr>'K-Kr Constructor'!Área_de_impresión</vt:lpstr>
      <vt:lpstr>'LISTA DE OFERENTES'!Área_de_impresión</vt:lpstr>
      <vt:lpstr>'Resumen Evaluación'!Área_de_impresión</vt:lpstr>
      <vt:lpstr>'Saldos de contratos (SCE)'!Área_de_impresión</vt:lpstr>
      <vt:lpstr>'VERIFICACION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Angelica Maria Gonzalez Salazar</cp:lastModifiedBy>
  <cp:lastPrinted>2018-04-18T19:41:46Z</cp:lastPrinted>
  <dcterms:created xsi:type="dcterms:W3CDTF">2007-06-12T13:40:37Z</dcterms:created>
  <dcterms:modified xsi:type="dcterms:W3CDTF">2018-04-18T19:48:01Z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