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T. ALBA ARANZALEZ\Downloads\"/>
    </mc:Choice>
  </mc:AlternateContent>
  <xr:revisionPtr revIDLastSave="0" documentId="13_ncr:1_{756FEB63-BF61-4664-9064-1B0AF9071D3B}" xr6:coauthVersionLast="47" xr6:coauthVersionMax="47" xr10:uidLastSave="{00000000-0000-0000-0000-000000000000}"/>
  <bookViews>
    <workbookView xWindow="-108" yWindow="-108" windowWidth="23256" windowHeight="12456" xr2:uid="{69CE6CC5-76DF-4F1C-9914-ED8E553200E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1" l="1"/>
  <c r="F7" i="1"/>
  <c r="F6" i="1"/>
  <c r="G7" i="1"/>
  <c r="H7" i="1"/>
  <c r="I7" i="1"/>
  <c r="J7" i="1"/>
  <c r="K7" i="1"/>
  <c r="L7" i="1" s="1"/>
  <c r="M7" i="1"/>
  <c r="N7" i="1"/>
  <c r="O7" i="1" s="1"/>
  <c r="J8" i="1"/>
  <c r="K8" i="1"/>
  <c r="K6" i="1"/>
  <c r="L6" i="1" s="1"/>
  <c r="J6" i="1"/>
  <c r="I6" i="1"/>
  <c r="H6" i="1"/>
  <c r="G6" i="1"/>
  <c r="M6" i="1" s="1"/>
  <c r="N6" i="1" s="1"/>
  <c r="O6" i="1" s="1"/>
  <c r="E7" i="1"/>
  <c r="E6" i="1"/>
  <c r="I8" i="1" l="1"/>
  <c r="L8" i="1" s="1"/>
  <c r="H8" i="1"/>
  <c r="G8" i="1"/>
  <c r="M8" i="1" s="1"/>
  <c r="N8" i="1" s="1"/>
  <c r="O8" i="1" s="1"/>
</calcChain>
</file>

<file path=xl/sharedStrings.xml><?xml version="1.0" encoding="utf-8"?>
<sst xmlns="http://schemas.openxmlformats.org/spreadsheetml/2006/main" count="45" uniqueCount="42">
  <si>
    <t>Componente</t>
  </si>
  <si>
    <t>Actividades</t>
  </si>
  <si>
    <t>Entregables</t>
  </si>
  <si>
    <t>Fase 1. Diagnóstico y planificación</t>
  </si>
  <si>
    <t>Definición de la ruta de aprendizaje para la virtualización</t>
  </si>
  <si>
    <t>Fase 2. Desarrollo y producción</t>
  </si>
  <si>
    <t>Ver anexo 1.</t>
  </si>
  <si>
    <t>Fase 3: Implementación y Capacitación</t>
  </si>
  <si>
    <t>Taller de 8 horas de prototipado de una asignatura virtual</t>
  </si>
  <si>
    <t>Consultoría en la definicion del proceso actual, diseño del proceso mejorado y planteamiento del cierre de brechas (articulada con los resultados de los dos talleres)</t>
  </si>
  <si>
    <t>IVA</t>
  </si>
  <si>
    <t>Análisis del estado actual del programa virtual -Identificación de necesidades y áreas de mejora- Definición de la estructura del curso virtual optimizado Planificación de los recursos digitales a desarrollar</t>
  </si>
  <si>
    <t>Creación y actualización de contenidos digitales Desarrollo de infografías,-gamificación, videos tutoriales y podcast educativos Optimización del aula en la plataforma-Diseño y configuración de evaluaciones interactivas Pruebas de accesibilidad y usabilidad</t>
  </si>
  <si>
    <t>Plan de trabajo detallado con actividades objetivo y secundarias por cumplimiento de la meta final con cronograma -Documento con la propuesta de rediseño instruccional- Informe detallado donde se plantee el punto de partida de la institución, se evidencin análisis de necesidades, áreas y estrategias de mejora, de igual manera los requerimientos , procesos y perfiles necesarios para la consolidación de un &lt;centro de recursos para el Aprendizaje y la Investigación</t>
  </si>
  <si>
    <t>Capacitación y acompañamiento a docentes en el uso de los nuevos recursos-Capacitaciones al personal involucrado para desarrollar cada uno de los items mencionados en la fase 2 y diferentes objetivos virtuales de aprendizaje (las mismas deben garantizar que la ESUFA tenga las capacidades para continuar el proceso de virtualización Taller de prototipado de recursos educativos y programas virtuales</t>
  </si>
  <si>
    <t>Informe detallado donde se desarrollen los temas tratados en las diferentes capacitaciones realizadas al personal involucrado en el proyecto, incluir percepción de los participantes.-Además una carpeta conpartida con los prototipos elaborados fruto del trabajo de las personas que fueron capacitadas. Manuales: técnico, de desarrollo y de usuario. -Informe final: documento de cierre del proyecto con análisis de ipmacto, mejoras implementadas y recomendaciones para la continuidad del programa.</t>
  </si>
  <si>
    <t>Taller de 14 horas para 5 personas en el diseño de procesos-</t>
  </si>
  <si>
    <t>Valor con  iva incluido si aplica</t>
  </si>
  <si>
    <t>OsadiaLab.</t>
  </si>
  <si>
    <t>Hachi SAS</t>
  </si>
  <si>
    <t>MEDIANA</t>
  </si>
  <si>
    <t xml:space="preserve">PROMEDIO </t>
  </si>
  <si>
    <t>MEDIA GEOMETRICA</t>
  </si>
  <si>
    <t>DESVIACIÓN</t>
  </si>
  <si>
    <t>DISPERSIÓN</t>
  </si>
  <si>
    <t xml:space="preserve">VALOR DE REFERENCIA UNITARIO </t>
  </si>
  <si>
    <t>VALOR DE REFERENCIA UNITARIO  CON IVA SI APLICA</t>
  </si>
  <si>
    <t>PRECIO TOTAL CO IVA SI APLICA</t>
  </si>
  <si>
    <t xml:space="preserve">CRITERIO </t>
  </si>
  <si>
    <t>VALOR OFERTADO UNITARIO  CON IVA SI APLICA</t>
  </si>
  <si>
    <t>VALOR OFERTADO CON IVA SI APLICA</t>
  </si>
  <si>
    <t>PRECIO TOTAL CON IVA SI APLICA</t>
  </si>
  <si>
    <t>MENOR VALOR COTIZADO</t>
  </si>
  <si>
    <t xml:space="preserve">MENOR VALOR </t>
  </si>
  <si>
    <t>Yo, ________________________________________, en mi condición de Representante Legal de _________________________________________, identificado como aparece al pie de mi firma,  manifiesto que el valor total de la propuesta es por la suma de __________________________________________________________ ($_______________), Valor que incluye todos los gastos e impuestos a que haya lugar.</t>
  </si>
  <si>
    <t>SOBREPASAR EL PRESUPUESTO OFICIAL ASIGNADO TOTAL, DE ACUERDO A LOS VALORES AUTORIZADOS EN EL CPA Y EL PRECIO DE REFERENCIA POR ITEM, ES CAUSAL DE RECHAZO DE LAS OFERTAS</t>
  </si>
  <si>
    <t>NOMBRE REPRESENTANTE LEGAL</t>
  </si>
  <si>
    <t>FIRMA REPRESENTANTE LEGAL</t>
  </si>
  <si>
    <t>Dirección</t>
  </si>
  <si>
    <t>Teléfono</t>
  </si>
  <si>
    <t>email</t>
  </si>
  <si>
    <r>
      <t xml:space="preserve">Diseño de imagen gráfica de la especialización y cualificación de las asignaturas (gamificación e inclusión de una </t>
    </r>
    <r>
      <rPr>
        <u/>
        <sz val="7"/>
        <color theme="1"/>
        <rFont val="Calibri"/>
        <family val="2"/>
      </rPr>
      <t xml:space="preserve">primera fase </t>
    </r>
    <r>
      <rPr>
        <sz val="7"/>
        <color theme="1"/>
        <rFont val="Calibri"/>
        <family val="2"/>
      </rPr>
      <t xml:space="preserve"> de recursos gráficos y audiovisuales)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</si>
</sst>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43" formatCode="_-* #,##0.00_-;\-* #,##0.00_-;_-* &quot;-&quot;??_-;_-@_-"/>
  </numFmts>
  <fonts count="1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8"/>
      <color rgb="FF000000"/>
      <name val="Arial"/>
      <family val="2"/>
    </font>
    <font>
      <b/>
      <sz val="11"/>
      <color rgb="FF000000"/>
      <name val="Aptos Narrow"/>
      <family val="2"/>
      <scheme val="minor"/>
    </font>
    <font>
      <b/>
      <sz val="7"/>
      <color rgb="FF000000"/>
      <name val="Verdana"/>
      <family val="2"/>
    </font>
    <font>
      <sz val="7"/>
      <name val="Verdana"/>
      <family val="2"/>
    </font>
    <font>
      <sz val="12"/>
      <color theme="1"/>
      <name val="Arial Narrow"/>
      <family val="2"/>
    </font>
    <font>
      <b/>
      <sz val="12"/>
      <color rgb="FFFF0000"/>
      <name val="Arial Narrow"/>
      <family val="2"/>
    </font>
    <font>
      <b/>
      <sz val="11"/>
      <color theme="3" tint="-0.249977111117893"/>
      <name val="Aptos Narrow"/>
      <family val="2"/>
      <scheme val="minor"/>
    </font>
    <font>
      <b/>
      <sz val="7"/>
      <color rgb="FF000000"/>
      <name val="Arial"/>
      <family val="2"/>
    </font>
    <font>
      <b/>
      <sz val="7"/>
      <color rgb="FF000000"/>
      <name val="Calibri"/>
      <family val="2"/>
    </font>
    <font>
      <b/>
      <sz val="7"/>
      <color rgb="FF000000"/>
      <name val="Aptos Narrow"/>
      <family val="2"/>
      <scheme val="minor"/>
    </font>
    <font>
      <sz val="7"/>
      <color theme="1"/>
      <name val="Calibri"/>
      <family val="2"/>
    </font>
    <font>
      <u/>
      <sz val="7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5">
    <xf numFmtId="0" fontId="0" fillId="0" borderId="0" xfId="0"/>
    <xf numFmtId="6" fontId="0" fillId="0" borderId="0" xfId="0" applyNumberFormat="1"/>
    <xf numFmtId="0" fontId="2" fillId="2" borderId="3" xfId="0" applyFont="1" applyFill="1" applyBorder="1" applyAlignment="1">
      <alignment horizontal="center" vertical="center" wrapText="1"/>
    </xf>
    <xf numFmtId="0" fontId="0" fillId="0" borderId="2" xfId="0" applyBorder="1"/>
    <xf numFmtId="0" fontId="3" fillId="3" borderId="5" xfId="0" applyFont="1" applyFill="1" applyBorder="1" applyAlignment="1">
      <alignment vertical="center" wrapText="1"/>
    </xf>
    <xf numFmtId="0" fontId="3" fillId="3" borderId="9" xfId="0" applyFont="1" applyFill="1" applyBorder="1" applyAlignment="1">
      <alignment vertical="center" wrapText="1"/>
    </xf>
    <xf numFmtId="0" fontId="4" fillId="3" borderId="5" xfId="0" applyFont="1" applyFill="1" applyBorder="1" applyAlignment="1">
      <alignment vertical="center" wrapText="1"/>
    </xf>
    <xf numFmtId="6" fontId="5" fillId="0" borderId="2" xfId="0" applyNumberFormat="1" applyFont="1" applyBorder="1" applyAlignment="1">
      <alignment horizontal="right" vertical="center" wrapText="1"/>
    </xf>
    <xf numFmtId="43" fontId="5" fillId="0" borderId="2" xfId="0" applyNumberFormat="1" applyFont="1" applyBorder="1" applyAlignment="1">
      <alignment horizontal="right" vertical="center" wrapText="1"/>
    </xf>
    <xf numFmtId="9" fontId="5" fillId="0" borderId="2" xfId="1" applyFont="1" applyFill="1" applyBorder="1" applyAlignment="1">
      <alignment horizontal="right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4" fontId="5" fillId="0" borderId="10" xfId="0" applyNumberFormat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 indent="2"/>
    </xf>
    <xf numFmtId="0" fontId="10" fillId="2" borderId="3" xfId="0" applyFont="1" applyFill="1" applyBorder="1" applyAlignment="1">
      <alignment horizontal="left" vertical="center" wrapText="1" indent="5"/>
    </xf>
    <xf numFmtId="0" fontId="9" fillId="2" borderId="3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left" vertical="center" wrapText="1" indent="3"/>
    </xf>
    <xf numFmtId="0" fontId="12" fillId="0" borderId="2" xfId="0" applyFont="1" applyBorder="1" applyAlignment="1">
      <alignment horizontal="center" vertical="center" wrapText="1"/>
    </xf>
    <xf numFmtId="6" fontId="12" fillId="0" borderId="2" xfId="0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vertical="center" wrapText="1"/>
    </xf>
    <xf numFmtId="0" fontId="8" fillId="0" borderId="11" xfId="0" applyFont="1" applyBorder="1" applyAlignment="1">
      <alignment horizontal="left" vertical="top"/>
    </xf>
    <xf numFmtId="0" fontId="8" fillId="0" borderId="0" xfId="0" applyFont="1" applyAlignment="1">
      <alignment horizontal="left" vertical="top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6" fontId="5" fillId="0" borderId="5" xfId="0" applyNumberFormat="1" applyFont="1" applyBorder="1" applyAlignment="1">
      <alignment horizontal="center" vertical="center" wrapText="1"/>
    </xf>
    <xf numFmtId="6" fontId="5" fillId="0" borderId="6" xfId="0" applyNumberFormat="1" applyFont="1" applyBorder="1" applyAlignment="1">
      <alignment horizontal="center" vertical="center" wrapText="1"/>
    </xf>
    <xf numFmtId="6" fontId="5" fillId="0" borderId="7" xfId="0" applyNumberFormat="1" applyFont="1" applyBorder="1" applyAlignment="1">
      <alignment horizontal="center" vertical="center" wrapText="1"/>
    </xf>
    <xf numFmtId="9" fontId="5" fillId="0" borderId="5" xfId="1" applyFont="1" applyFill="1" applyBorder="1" applyAlignment="1">
      <alignment horizontal="center" vertical="center" wrapText="1"/>
    </xf>
    <xf numFmtId="9" fontId="5" fillId="0" borderId="6" xfId="1" applyFont="1" applyFill="1" applyBorder="1" applyAlignment="1">
      <alignment horizontal="center" vertical="center" wrapText="1"/>
    </xf>
    <xf numFmtId="9" fontId="5" fillId="0" borderId="7" xfId="1" applyFont="1" applyFill="1" applyBorder="1" applyAlignment="1">
      <alignment horizontal="center" vertical="center" wrapText="1"/>
    </xf>
    <xf numFmtId="4" fontId="5" fillId="0" borderId="5" xfId="0" applyNumberFormat="1" applyFont="1" applyBorder="1" applyAlignment="1">
      <alignment horizontal="center" vertical="center" wrapText="1"/>
    </xf>
    <xf numFmtId="4" fontId="5" fillId="0" borderId="6" xfId="0" applyNumberFormat="1" applyFont="1" applyBorder="1" applyAlignment="1">
      <alignment horizontal="center" vertical="center" wrapText="1"/>
    </xf>
    <xf numFmtId="4" fontId="5" fillId="0" borderId="7" xfId="0" applyNumberFormat="1" applyFont="1" applyBorder="1" applyAlignment="1">
      <alignment horizontal="center" vertical="center" wrapText="1"/>
    </xf>
    <xf numFmtId="6" fontId="12" fillId="0" borderId="5" xfId="0" applyNumberFormat="1" applyFont="1" applyBorder="1" applyAlignment="1">
      <alignment horizontal="center" vertical="center" wrapText="1"/>
    </xf>
    <xf numFmtId="6" fontId="12" fillId="0" borderId="6" xfId="0" applyNumberFormat="1" applyFont="1" applyBorder="1" applyAlignment="1">
      <alignment horizontal="center" vertical="center" wrapText="1"/>
    </xf>
    <xf numFmtId="6" fontId="12" fillId="0" borderId="7" xfId="0" applyNumberFormat="1" applyFont="1" applyBorder="1" applyAlignment="1">
      <alignment horizontal="center" vertical="center" wrapText="1"/>
    </xf>
    <xf numFmtId="43" fontId="5" fillId="0" borderId="5" xfId="0" applyNumberFormat="1" applyFont="1" applyBorder="1" applyAlignment="1">
      <alignment horizontal="center" vertical="center" wrapText="1"/>
    </xf>
    <xf numFmtId="43" fontId="5" fillId="0" borderId="6" xfId="0" applyNumberFormat="1" applyFont="1" applyBorder="1" applyAlignment="1">
      <alignment horizontal="center" vertical="center" wrapText="1"/>
    </xf>
    <xf numFmtId="43" fontId="5" fillId="0" borderId="7" xfId="0" applyNumberFormat="1" applyFont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A50E7-8D04-476E-B858-CBDE599FF678}">
  <dimension ref="A1:V16"/>
  <sheetViews>
    <sheetView tabSelected="1" topLeftCell="A3" zoomScaleNormal="100" workbookViewId="0">
      <selection activeCell="W6" sqref="W6"/>
    </sheetView>
  </sheetViews>
  <sheetFormatPr baseColWidth="10" defaultRowHeight="14.4" x14ac:dyDescent="0.3"/>
  <cols>
    <col min="5" max="5" width="12.33203125" hidden="1" customWidth="1"/>
    <col min="6" max="6" width="0" hidden="1" customWidth="1"/>
    <col min="7" max="7" width="11" hidden="1" customWidth="1"/>
    <col min="8" max="8" width="14" hidden="1" customWidth="1"/>
    <col min="9" max="9" width="14.77734375" hidden="1" customWidth="1"/>
    <col min="10" max="10" width="11.21875" hidden="1" customWidth="1"/>
    <col min="11" max="12" width="11" hidden="1" customWidth="1"/>
    <col min="13" max="13" width="0" hidden="1" customWidth="1"/>
  </cols>
  <sheetData>
    <row r="1" spans="1:22" ht="15.6" x14ac:dyDescent="0.3">
      <c r="A1" s="23" t="s">
        <v>34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 ht="15.6" x14ac:dyDescent="0.3">
      <c r="A2" s="24" t="s">
        <v>35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</row>
    <row r="3" spans="1:22" ht="15" thickBot="1" x14ac:dyDescent="0.35"/>
    <row r="4" spans="1:22" ht="15" thickBot="1" x14ac:dyDescent="0.35">
      <c r="E4" s="2" t="s">
        <v>18</v>
      </c>
      <c r="F4" s="2" t="s">
        <v>19</v>
      </c>
    </row>
    <row r="5" spans="1:22" ht="72" x14ac:dyDescent="0.3">
      <c r="A5" s="12" t="s">
        <v>0</v>
      </c>
      <c r="B5" s="13" t="s">
        <v>1</v>
      </c>
      <c r="C5" s="40" t="s">
        <v>2</v>
      </c>
      <c r="D5" s="41"/>
      <c r="E5" s="14" t="s">
        <v>17</v>
      </c>
      <c r="F5" s="14" t="s">
        <v>17</v>
      </c>
      <c r="G5" s="15" t="s">
        <v>33</v>
      </c>
      <c r="H5" s="16" t="s">
        <v>20</v>
      </c>
      <c r="I5" s="16" t="s">
        <v>21</v>
      </c>
      <c r="J5" s="16" t="s">
        <v>22</v>
      </c>
      <c r="K5" s="16" t="s">
        <v>23</v>
      </c>
      <c r="L5" s="16" t="s">
        <v>24</v>
      </c>
      <c r="M5" s="4" t="s">
        <v>25</v>
      </c>
      <c r="N5" s="4" t="s">
        <v>26</v>
      </c>
      <c r="O5" s="4" t="s">
        <v>27</v>
      </c>
      <c r="P5" s="5" t="s">
        <v>28</v>
      </c>
      <c r="Q5" s="6" t="s">
        <v>29</v>
      </c>
      <c r="R5" s="6" t="s">
        <v>10</v>
      </c>
      <c r="S5" s="6" t="s">
        <v>30</v>
      </c>
      <c r="T5" s="6" t="s">
        <v>31</v>
      </c>
    </row>
    <row r="6" spans="1:22" ht="316.8" x14ac:dyDescent="0.3">
      <c r="A6" s="17" t="s">
        <v>3</v>
      </c>
      <c r="B6" s="18" t="s">
        <v>4</v>
      </c>
      <c r="C6" s="18" t="s">
        <v>11</v>
      </c>
      <c r="D6" s="18" t="s">
        <v>13</v>
      </c>
      <c r="E6" s="19">
        <f>6775069*1.19</f>
        <v>8062332.1099999994</v>
      </c>
      <c r="F6" s="19">
        <f>8468836*1.19</f>
        <v>10077914.84</v>
      </c>
      <c r="G6" s="7">
        <f>MIN(D6:F6)</f>
        <v>8062332.1099999994</v>
      </c>
      <c r="H6" s="7">
        <f>MEDIAN(D6:F6)</f>
        <v>9070123.4749999996</v>
      </c>
      <c r="I6" s="7">
        <f>AVERAGE(D6:F6)</f>
        <v>9070123.4749999996</v>
      </c>
      <c r="J6" s="8">
        <f>GEOMEAN(D6:F6)</f>
        <v>9013961.1945236102</v>
      </c>
      <c r="K6" s="7">
        <f>STDEVA(D6:F6)</f>
        <v>5332731.3251232328</v>
      </c>
      <c r="L6" s="9">
        <f>+K6/I6</f>
        <v>0.58794473303719086</v>
      </c>
      <c r="M6" s="10">
        <f>G6</f>
        <v>8062332.1099999994</v>
      </c>
      <c r="N6" s="10">
        <f>ROUND(M6,0)</f>
        <v>8062332</v>
      </c>
      <c r="O6" s="10">
        <f>N6</f>
        <v>8062332</v>
      </c>
      <c r="P6" s="11" t="s">
        <v>32</v>
      </c>
      <c r="Q6" s="3"/>
      <c r="R6" s="3"/>
      <c r="S6" s="3"/>
      <c r="T6" s="3"/>
    </row>
    <row r="7" spans="1:22" ht="192" x14ac:dyDescent="0.3">
      <c r="A7" s="17" t="s">
        <v>5</v>
      </c>
      <c r="B7" s="18" t="s">
        <v>41</v>
      </c>
      <c r="C7" s="18" t="s">
        <v>12</v>
      </c>
      <c r="D7" s="18" t="s">
        <v>6</v>
      </c>
      <c r="E7" s="19">
        <f>40867580*1.19</f>
        <v>48632420.199999996</v>
      </c>
      <c r="F7" s="19">
        <f>51084475*1.19</f>
        <v>60790525.25</v>
      </c>
      <c r="G7" s="7">
        <f t="shared" ref="G7:G8" si="0">MIN(D7:F7)</f>
        <v>48632420.199999996</v>
      </c>
      <c r="H7" s="7">
        <f t="shared" ref="H7:H8" si="1">MEDIAN(D7:F7)</f>
        <v>54711472.724999994</v>
      </c>
      <c r="I7" s="7">
        <f t="shared" ref="I7:I8" si="2">AVERAGE(D7:F7)</f>
        <v>54711472.724999994</v>
      </c>
      <c r="J7" s="8">
        <f t="shared" ref="J7:J8" si="3">GEOMEAN(D7:F7)</f>
        <v>54372698.738766953</v>
      </c>
      <c r="K7" s="7">
        <f t="shared" ref="K7:K8" si="4">STDEVA(D7:F7)</f>
        <v>32167322.376098521</v>
      </c>
      <c r="L7" s="9">
        <f t="shared" ref="L7:L8" si="5">+K7/I7</f>
        <v>0.58794473579213136</v>
      </c>
      <c r="M7" s="10">
        <f t="shared" ref="M7:M8" si="6">G7</f>
        <v>48632420.199999996</v>
      </c>
      <c r="N7" s="10">
        <f t="shared" ref="N7:N8" si="7">ROUND(M7,0)</f>
        <v>48632420</v>
      </c>
      <c r="O7" s="10">
        <f t="shared" ref="O7:O8" si="8">N7</f>
        <v>48632420</v>
      </c>
      <c r="P7" s="11" t="s">
        <v>32</v>
      </c>
      <c r="Q7" s="3"/>
      <c r="R7" s="3"/>
      <c r="S7" s="3"/>
      <c r="T7" s="3"/>
    </row>
    <row r="8" spans="1:22" ht="39.6" customHeight="1" x14ac:dyDescent="0.3">
      <c r="A8" s="42" t="s">
        <v>7</v>
      </c>
      <c r="B8" s="20" t="s">
        <v>16</v>
      </c>
      <c r="C8" s="42" t="s">
        <v>14</v>
      </c>
      <c r="D8" s="42" t="s">
        <v>15</v>
      </c>
      <c r="E8" s="34">
        <v>35253750</v>
      </c>
      <c r="F8" s="34">
        <f>42815000*1.19</f>
        <v>50949850</v>
      </c>
      <c r="G8" s="25">
        <f t="shared" si="0"/>
        <v>35253750</v>
      </c>
      <c r="H8" s="25">
        <f t="shared" si="1"/>
        <v>43101800</v>
      </c>
      <c r="I8" s="25">
        <f t="shared" si="2"/>
        <v>43101800</v>
      </c>
      <c r="J8" s="37">
        <f t="shared" si="3"/>
        <v>42381284.483100556</v>
      </c>
      <c r="K8" s="25">
        <f t="shared" si="4"/>
        <v>26093043.962248508</v>
      </c>
      <c r="L8" s="28">
        <f t="shared" si="5"/>
        <v>0.60538176972303959</v>
      </c>
      <c r="M8" s="31">
        <f t="shared" si="6"/>
        <v>35253750</v>
      </c>
      <c r="N8" s="31">
        <f t="shared" si="7"/>
        <v>35253750</v>
      </c>
      <c r="O8" s="31">
        <f t="shared" si="8"/>
        <v>35253750</v>
      </c>
      <c r="P8" s="31" t="s">
        <v>32</v>
      </c>
      <c r="Q8" s="3"/>
      <c r="R8" s="3"/>
      <c r="S8" s="3"/>
      <c r="T8" s="3"/>
    </row>
    <row r="9" spans="1:22" ht="28.8" customHeight="1" x14ac:dyDescent="0.3">
      <c r="A9" s="43"/>
      <c r="B9" s="20" t="s">
        <v>8</v>
      </c>
      <c r="C9" s="43"/>
      <c r="D9" s="43"/>
      <c r="E9" s="35"/>
      <c r="F9" s="35"/>
      <c r="G9" s="26"/>
      <c r="H9" s="26"/>
      <c r="I9" s="26"/>
      <c r="J9" s="38"/>
      <c r="K9" s="26"/>
      <c r="L9" s="29"/>
      <c r="M9" s="32"/>
      <c r="N9" s="32"/>
      <c r="O9" s="32"/>
      <c r="P9" s="32"/>
      <c r="Q9" s="3"/>
      <c r="R9" s="3"/>
      <c r="S9" s="3"/>
      <c r="T9" s="3"/>
    </row>
    <row r="10" spans="1:22" ht="42" customHeight="1" x14ac:dyDescent="0.3">
      <c r="A10" s="44"/>
      <c r="B10" s="20" t="s">
        <v>9</v>
      </c>
      <c r="C10" s="44"/>
      <c r="D10" s="44"/>
      <c r="E10" s="36"/>
      <c r="F10" s="36"/>
      <c r="G10" s="27"/>
      <c r="H10" s="27"/>
      <c r="I10" s="27"/>
      <c r="J10" s="39"/>
      <c r="K10" s="27"/>
      <c r="L10" s="30"/>
      <c r="M10" s="33"/>
      <c r="N10" s="33"/>
      <c r="O10" s="33"/>
      <c r="P10" s="33"/>
      <c r="Q10" s="3"/>
      <c r="R10" s="3"/>
      <c r="S10" s="3"/>
      <c r="T10" s="3"/>
    </row>
    <row r="12" spans="1:22" x14ac:dyDescent="0.3">
      <c r="A12" s="21" t="s">
        <v>36</v>
      </c>
      <c r="B12" s="22"/>
    </row>
    <row r="13" spans="1:22" x14ac:dyDescent="0.3">
      <c r="A13" s="21" t="s">
        <v>37</v>
      </c>
      <c r="B13" s="22"/>
      <c r="E13" s="1"/>
    </row>
    <row r="14" spans="1:22" x14ac:dyDescent="0.3">
      <c r="A14" s="21" t="s">
        <v>38</v>
      </c>
      <c r="B14" s="22"/>
    </row>
    <row r="15" spans="1:22" x14ac:dyDescent="0.3">
      <c r="A15" s="21" t="s">
        <v>39</v>
      </c>
      <c r="B15" s="22"/>
    </row>
    <row r="16" spans="1:22" x14ac:dyDescent="0.3">
      <c r="A16" s="21" t="s">
        <v>40</v>
      </c>
      <c r="B16" s="22"/>
    </row>
  </sheetData>
  <mergeCells count="23">
    <mergeCell ref="A8:A10"/>
    <mergeCell ref="D8:D10"/>
    <mergeCell ref="H8:H10"/>
    <mergeCell ref="I8:I10"/>
    <mergeCell ref="J8:J10"/>
    <mergeCell ref="C5:D5"/>
    <mergeCell ref="C8:C10"/>
    <mergeCell ref="A16:B16"/>
    <mergeCell ref="A1:V1"/>
    <mergeCell ref="A2:V2"/>
    <mergeCell ref="A12:B12"/>
    <mergeCell ref="A13:B13"/>
    <mergeCell ref="A14:B14"/>
    <mergeCell ref="A15:B15"/>
    <mergeCell ref="K8:K10"/>
    <mergeCell ref="L8:L10"/>
    <mergeCell ref="M8:M10"/>
    <mergeCell ref="N8:N10"/>
    <mergeCell ref="O8:O10"/>
    <mergeCell ref="P8:P10"/>
    <mergeCell ref="F8:F10"/>
    <mergeCell ref="E8:E10"/>
    <mergeCell ref="G8:G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lorena lozano</dc:creator>
  <cp:lastModifiedBy>TE. ALBA LIZETH ARANZALEZ ORTIZ</cp:lastModifiedBy>
  <dcterms:created xsi:type="dcterms:W3CDTF">2025-03-28T05:38:35Z</dcterms:created>
  <dcterms:modified xsi:type="dcterms:W3CDTF">2025-03-28T14:15:23Z</dcterms:modified>
</cp:coreProperties>
</file>