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Y:\LIBIA_HINCAPIE\2020\PROCESOS\LICITACION SEGUROS\PUBLICACION PLIEGO\"/>
    </mc:Choice>
  </mc:AlternateContent>
  <bookViews>
    <workbookView xWindow="0" yWindow="0" windowWidth="20490" windowHeight="7755" tabRatio="500"/>
  </bookViews>
  <sheets>
    <sheet name="ESTUDIO DE MERCADO 2020" sheetId="1" r:id="rId1"/>
    <sheet name="TASAS PROMEDIO" sheetId="2" r:id="rId2"/>
    <sheet name="ANEXO T.R.D.M." sheetId="3" r:id="rId3"/>
    <sheet name=" REL VG" sheetId="4" r:id="rId4"/>
  </sheets>
  <externalReferences>
    <externalReference r:id="rId5"/>
    <externalReference r:id="rId6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3">' REL VG'!$A$1:$G$49</definedName>
    <definedName name="_xlnm.Print_Area" localSheetId="2">'ANEXO T.R.D.M.'!$D$1:$G$15</definedName>
    <definedName name="_xlnm.Print_Area" localSheetId="0">'ESTUDIO DE MERCADO 2020'!$A$1:$M$24</definedName>
    <definedName name="FFFFFFF" localSheetId="3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52511"/>
</workbook>
</file>

<file path=xl/calcChain.xml><?xml version="1.0" encoding="utf-8"?>
<calcChain xmlns="http://schemas.openxmlformats.org/spreadsheetml/2006/main">
  <c r="F10" i="3" l="1"/>
  <c r="F9" i="3"/>
  <c r="F5" i="3"/>
  <c r="D23" i="2" l="1"/>
  <c r="D15" i="2"/>
  <c r="F15" i="2" s="1"/>
  <c r="D30" i="2"/>
  <c r="D27" i="2" l="1"/>
  <c r="E30" i="2" l="1"/>
  <c r="F30" i="2"/>
  <c r="E21" i="1" s="1"/>
  <c r="G21" i="1" s="1"/>
  <c r="F23" i="2" l="1"/>
  <c r="G7" i="3" l="1"/>
  <c r="F27" i="2" l="1"/>
  <c r="E15" i="1"/>
  <c r="G15" i="1" s="1"/>
  <c r="D7" i="2"/>
  <c r="F7" i="2" s="1"/>
  <c r="D11" i="2"/>
  <c r="F11" i="2" s="1"/>
  <c r="E15" i="2"/>
  <c r="D19" i="2"/>
  <c r="F19" i="2" s="1"/>
  <c r="E23" i="2"/>
  <c r="E27" i="2"/>
  <c r="B7" i="1"/>
  <c r="G5" i="3"/>
  <c r="G8" i="3"/>
  <c r="G11" i="3"/>
  <c r="G6" i="3"/>
  <c r="G9" i="3"/>
  <c r="G10" i="3"/>
  <c r="E12" i="3"/>
  <c r="E19" i="2"/>
  <c r="E11" i="2"/>
  <c r="E7" i="2"/>
  <c r="J21" i="1" l="1"/>
  <c r="I21" i="1"/>
  <c r="E14" i="1"/>
  <c r="G14" i="1" s="1"/>
  <c r="I14" i="1" s="1"/>
  <c r="E13" i="1"/>
  <c r="G13" i="1" s="1"/>
  <c r="I13" i="1" s="1"/>
  <c r="E12" i="1"/>
  <c r="G12" i="1" s="1"/>
  <c r="I12" i="1" s="1"/>
  <c r="E11" i="1"/>
  <c r="F11" i="1" s="1"/>
  <c r="J12" i="1"/>
  <c r="J16" i="1"/>
  <c r="J15" i="1"/>
  <c r="J13" i="1"/>
  <c r="J14" i="1"/>
  <c r="I15" i="1"/>
  <c r="E16" i="1"/>
  <c r="G16" i="1" s="1"/>
  <c r="I16" i="1" s="1"/>
  <c r="F12" i="3"/>
  <c r="G12" i="3"/>
  <c r="B11" i="1"/>
  <c r="K21" i="1" l="1"/>
  <c r="L21" i="1" s="1"/>
  <c r="M21" i="1" s="1"/>
  <c r="G11" i="1"/>
  <c r="I11" i="1" s="1"/>
  <c r="K12" i="1"/>
  <c r="L12" i="1" s="1"/>
  <c r="M12" i="1" s="1"/>
  <c r="K16" i="1"/>
  <c r="K13" i="1"/>
  <c r="K15" i="1"/>
  <c r="K14" i="1"/>
  <c r="C11" i="1"/>
  <c r="H11" i="1" s="1"/>
  <c r="J11" i="1" s="1"/>
  <c r="L16" i="1" l="1"/>
  <c r="M16" i="1" s="1"/>
  <c r="L15" i="1"/>
  <c r="M15" i="1" s="1"/>
  <c r="L13" i="1"/>
  <c r="M13" i="1" s="1"/>
  <c r="L14" i="1"/>
  <c r="M14" i="1" s="1"/>
  <c r="K11" i="1"/>
  <c r="L11" i="1" l="1"/>
  <c r="M11" i="1" s="1"/>
  <c r="M24" i="1" s="1"/>
</calcChain>
</file>

<file path=xl/sharedStrings.xml><?xml version="1.0" encoding="utf-8"?>
<sst xmlns="http://schemas.openxmlformats.org/spreadsheetml/2006/main" count="216" uniqueCount="134">
  <si>
    <t>RAMO</t>
  </si>
  <si>
    <t>ESTUDIO DE MERCADO</t>
  </si>
  <si>
    <t>DIAS DE COBERTURA</t>
  </si>
  <si>
    <t>VALOR ASEGURADO</t>
  </si>
  <si>
    <t>VALOR ASEGURADO INDICE VARIABLE</t>
  </si>
  <si>
    <t>TASA IND. VAR.</t>
  </si>
  <si>
    <t>PRIMA IND. VAR. ANUAL</t>
  </si>
  <si>
    <t>PRIMA PERIODO</t>
  </si>
  <si>
    <t>PRIMA IND. VAR. PERIODO</t>
  </si>
  <si>
    <t>SUBTOTAL</t>
  </si>
  <si>
    <t>IVA</t>
  </si>
  <si>
    <t>TOTAL</t>
  </si>
  <si>
    <t>TODO RIESGO DAÑOS MATERIALES</t>
  </si>
  <si>
    <t>DETERMINACION TASAS PROMEDIO</t>
  </si>
  <si>
    <t>CALCULO VALORES APROXIMADOS DE PRIMA</t>
  </si>
  <si>
    <t>ENTIDAD</t>
  </si>
  <si>
    <t>TASAS</t>
  </si>
  <si>
    <t>PROMEDIO TASAS</t>
  </si>
  <si>
    <t>%</t>
  </si>
  <si>
    <t>Todo Riesgo Daños Materiales</t>
  </si>
  <si>
    <t>%o</t>
  </si>
  <si>
    <t>Responsabilidad Civil Extracontractual</t>
  </si>
  <si>
    <t>Responsabilidad Civil Servidores Públicos</t>
  </si>
  <si>
    <t>PROMERIO TASA MERCADO (A)</t>
  </si>
  <si>
    <t>TASA ENTIDAD ACTUAL (B)</t>
  </si>
  <si>
    <t>TASA PARA ESTUDIO DE MERCADO</t>
  </si>
  <si>
    <t>TIPO DE TASA % - %o</t>
  </si>
  <si>
    <t>Manejo Global Entidades Estatales</t>
  </si>
  <si>
    <t>MANEJO GLOBAL ENTIDADES ESTATALES</t>
  </si>
  <si>
    <t>RESPONSABILIDAD CIVIL EXTRACONTRACTUAL</t>
  </si>
  <si>
    <t>RESPONSABILIDAD CIVIL SERVIDORES PUBLICOS</t>
  </si>
  <si>
    <t>TIPO TASA</t>
  </si>
  <si>
    <t>VIGENCIA DESDE 00:00 HORAS</t>
  </si>
  <si>
    <t>VIGENCIA HASTA 00:00 HORAS</t>
  </si>
  <si>
    <t>TASA ANUAL</t>
  </si>
  <si>
    <t>TRANSPORTE DE VALORES (*)</t>
  </si>
  <si>
    <t>PRIMA ANUAL</t>
  </si>
  <si>
    <t xml:space="preserve">NOTAS: </t>
  </si>
  <si>
    <t>1. TODO RIESGO DAÑOS MATERIALES: INDICE VARIABLE SE APLICA UN 5%.</t>
  </si>
  <si>
    <t xml:space="preserve">2. AUTOMOVILES: EL VALOR ASEGURADO CORRESPONDE A TABLA FASECOLDA DE ENERO DE 2019 </t>
  </si>
  <si>
    <t xml:space="preserve">3. MANEJO GLOBAL: PERSONAL DE PLANTA Y CONTRATISTAS APROXIMADAMENTE SON 1251
</t>
  </si>
  <si>
    <t xml:space="preserve">3. INFIDELIDAD Y RIESGOS FINANCIEROS: A LA TASA PRESENTADA SE LE INCLUYE UN RECARGO DEL 30% DEBIDO A LA ALTA SINIESTRALIDAD PRESENTADA DEL SECTOR </t>
  </si>
  <si>
    <t>4. RESPONSABILIDAD CIVIL SERVIDORES PÚBLICOS: LIMITE ASEGURADO $700.000.000 POR PERJUICIOS O DETRIMENTOS PATRIMONIALES, INCLUYENDO GASTOS DE DEFENSA POR PERSONA Y POR PROCESO.</t>
  </si>
  <si>
    <t>5. MANEJO GLOBAL: A LA TASA PRESENTADA SE LE INCLUYE UN RECARGO DE 30% DEBIDO A LOS ANTECEDENTES DE SINIESTRALIDAD.</t>
  </si>
  <si>
    <t>2. SOAT: EL VALOR ASEGURADO SON LOS ESTABLECIDOS POR LEY. LA TARIFA DE GOBIERNO VIGENTE PARA EL AÑO 2019 SE LE INCREMENTA EN UN 6.1% CORRESPONDIENTE AL PROMEDIO DEL INCREMENTO DEL S.M.M.V EN LOS ULTIMOS 5 AÑOS</t>
  </si>
  <si>
    <t>SUPERINTENDENCIA NACIONAL DE SALUD</t>
  </si>
  <si>
    <t>Infidelidad y Riesgos Financieros</t>
  </si>
  <si>
    <t>GRUPO No. 1</t>
  </si>
  <si>
    <t>GRUPO No.2</t>
  </si>
  <si>
    <t>INFIDELIDAD Y RIESGOS FINANCIEROS</t>
  </si>
  <si>
    <t>DESCRIPCION</t>
  </si>
  <si>
    <t>VALOR TOTAL ASEGURADO</t>
  </si>
  <si>
    <t>GRUPO 1</t>
  </si>
  <si>
    <t>SUBTOTALES TODO RIESGO DAÑOS MATERIALES (TASA %o)</t>
  </si>
  <si>
    <t>Contenidos</t>
  </si>
  <si>
    <t>Elementos de Consumo</t>
  </si>
  <si>
    <t>Maquinaria y Equipo</t>
  </si>
  <si>
    <t>Herramientas</t>
  </si>
  <si>
    <t>Equipo Eléctrico y Electrónico (incluido moviles y portatiles)</t>
  </si>
  <si>
    <t>Dineros</t>
  </si>
  <si>
    <t>EMPRESA DE RENOVACIÓN Y DESARROLLO URBANO DE BOGOTA D.C.</t>
  </si>
  <si>
    <t>Transporte de Valores</t>
  </si>
  <si>
    <t>DEPARTAMENTO ADMINISTRATIVO PARA LA PROSPERIDAD SOCIAL</t>
  </si>
  <si>
    <t>AGENCIA DE DESARROLLO RURAL</t>
  </si>
  <si>
    <t>PERSONERIA DE BOGOTA D.C.</t>
  </si>
  <si>
    <t>UNIDAD NACIONAL DE PROTECCIÓN</t>
  </si>
  <si>
    <t>CAJA DE LA VIVIENDA POPULAR</t>
  </si>
  <si>
    <t xml:space="preserve">Vida Grupo </t>
  </si>
  <si>
    <t xml:space="preserve">ANEXO DE BIENES POLIZA TODO RIESGO DAÑO MATERIAL </t>
  </si>
  <si>
    <t>Licencias y Software</t>
  </si>
  <si>
    <t>VIDA GRUPO FUNCIONARIOS</t>
  </si>
  <si>
    <t>REMANENTE PARA INCLUSIONES</t>
  </si>
  <si>
    <t>2. MANEJO:  NUMERO DE CARGOS 214 ENTRE EMPLEADOS Y CONTRATISTAS.</t>
  </si>
  <si>
    <t>3. MANEJO:  A LA TASA PROMEDIO SE LE REALIZA UN INCREMENTO DEL 7% TENIENDO EN CUENTA LA SINIESTRALIDAD DEL SECTOR</t>
  </si>
  <si>
    <t>5. INFIDELIDAD Y RIESGOS FINANCIEROS:  A LA TASA PROMEDIO SE LE REALIZA UN INCREMENTO DEL 75% TENIENDO EN CUENTA LA SINIESTRALIDAD DEL SECTOR</t>
  </si>
  <si>
    <t>4. R.C. SERVIDORES PUBLICOS:  A LA TASA PROMEDIO SE LE REALIZA UN INCREMENTO DEL 65% TENIENDO EN CUENTA LA SINIESTRALIDAD DEL SECTOR Y DE LA POLIZA</t>
  </si>
  <si>
    <t>6. VIDA GRUPO:  45 ASEGURADOS -   A LA TASA PROMEDIO SE LE REALIZA UN INCREMENTO DEL 36% TENIENDO EN CUENTA LA SINIESTRALIDAD DEL SECTOR Y DE LA POLIZA</t>
  </si>
  <si>
    <t>EMPRESA DE RENOVACIÓN Y DESARROLLO URBANO DE BOGOTÁ D.C.</t>
  </si>
  <si>
    <t>TRABAJADORES OFICIALES</t>
  </si>
  <si>
    <t>NOMBRE</t>
  </si>
  <si>
    <t>Número del documento de identificación</t>
  </si>
  <si>
    <t>Genero</t>
  </si>
  <si>
    <t>Fecha de nacimiento</t>
  </si>
  <si>
    <t>CARRILLO PACHECO YENNY</t>
  </si>
  <si>
    <t>FEMENINO</t>
  </si>
  <si>
    <t>CESPEDES AVILA MONICA MARIA</t>
  </si>
  <si>
    <t>CORRALES RODRIGUEZ CLAUDIA MARIA</t>
  </si>
  <si>
    <t>PEREZ DIAZ CARLOS ARTURO</t>
  </si>
  <si>
    <t>MASCULINO</t>
  </si>
  <si>
    <t>RAMIREZ SILVA LEOPOLDO</t>
  </si>
  <si>
    <t>SABOGAL MILLAN JIMENA HAYDEE</t>
  </si>
  <si>
    <t>RAMIREZ FONTECHA EDUARDO</t>
  </si>
  <si>
    <t>SUAREZ PEDRAZA HECTOR JAVIER</t>
  </si>
  <si>
    <t>ARBELAEZ GIRALDO DALIA ROCIO</t>
  </si>
  <si>
    <t>GAMEZ FUYER FRANCISCO ANTONIO</t>
  </si>
  <si>
    <t>HINCAPIE LÓPEZ LIBIA</t>
  </si>
  <si>
    <t>ROJAS TORRES LUIS ALBERTO</t>
  </si>
  <si>
    <t>SUAREZ BALAGUERA MARIA ALICIA</t>
  </si>
  <si>
    <t>FERNANDEZ OLIVELLA ARMANDO JESUS</t>
  </si>
  <si>
    <t>SANCHEZ ARCILA ADRIANA PATRICIA</t>
  </si>
  <si>
    <t>CARVAJAL PINTO BARBARA</t>
  </si>
  <si>
    <t>LOZANO GOMEZ JOSE EDWIN</t>
  </si>
  <si>
    <t>BUITRAGO BELTRAN LILIAN ROCIO</t>
  </si>
  <si>
    <t>VALDERRAMA CARDENAS SANDRA LILIANA</t>
  </si>
  <si>
    <t>ZAMBRANO PARDO LITA MARITZA</t>
  </si>
  <si>
    <t>MARTINEZ  BARRAGAN NOHORA ISABEL</t>
  </si>
  <si>
    <t>CEBALLOS GALVIS IVÁN ALEJANDRO</t>
  </si>
  <si>
    <t>AREVALO GONZALEZ DAISY YADIRA</t>
  </si>
  <si>
    <t>GUERRERO GOMEZ LILIANA</t>
  </si>
  <si>
    <t>CASTAÑEDA MONROY FLOR MARIA</t>
  </si>
  <si>
    <t>BARRERA ESPITIA HOLMAN EDUARDO</t>
  </si>
  <si>
    <t>AGUILERA ANZOLA LUZ KARINA</t>
  </si>
  <si>
    <t>ECHEVERRY PERICO MAURICIO HERNAN</t>
  </si>
  <si>
    <t>PEREZ CARDENAS BETTY</t>
  </si>
  <si>
    <t>LIEVANO  PINO GERMAN MAURICIO</t>
  </si>
  <si>
    <t>MEDINA OLAYA MARISOL</t>
  </si>
  <si>
    <t>LOAIZA LONDOÑO MARTHA</t>
  </si>
  <si>
    <t>ALBA SALAMANCA ROSA ESTHER</t>
  </si>
  <si>
    <t>GARCIA  PAEZ RUFINA</t>
  </si>
  <si>
    <t>URREA PINZON YOLANDA</t>
  </si>
  <si>
    <t>PEÑA GARZON NUMAEL EDILBERTO</t>
  </si>
  <si>
    <t>ESPINEL  HECTOR ALONSO</t>
  </si>
  <si>
    <t>CRUZ MANRIQUE BLANCA MERCEDES</t>
  </si>
  <si>
    <t>PETRO MONTES DANIEL</t>
  </si>
  <si>
    <t>CORTES SANCHEZ HERMAN</t>
  </si>
  <si>
    <t>SEGURA PAEZ YULIANA PAOLA</t>
  </si>
  <si>
    <t>BEDOYA JIMENEZ WILLIAM</t>
  </si>
  <si>
    <t>ROSALES MANGA JESID ALBERTO</t>
  </si>
  <si>
    <t>DUQUE MORALES MARIO HERNANDO</t>
  </si>
  <si>
    <t>SEGURA TOCARA CLAUDIA MARIA</t>
  </si>
  <si>
    <t xml:space="preserve">   RELACION ASEGURADOS VIDA GRUPO</t>
  </si>
  <si>
    <t xml:space="preserve">REMANENTE </t>
  </si>
  <si>
    <t>VALOR INDICE VARIABLE 5%</t>
  </si>
  <si>
    <t>1. TODO RIESGO DAÑOS MATERIALES: INDICE VARIABLE SE APLICA UN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</si>
</sst>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_-;\-* #,##0_-;_-* &quot;-&quot;_-;_-@_-"/>
    <numFmt numFmtId="165" formatCode="_-* #,##0.00_-;\-* #,##0.00_-;_-* &quot;-&quot;??_-;_-@_-"/>
    <numFmt numFmtId="166" formatCode="_-* #,##0.00\ _€_-;\-* #,##0.00\ _€_-;_-* &quot;-&quot;??\ _€_-;_-@_-"/>
    <numFmt numFmtId="167" formatCode="d/mm/yyyy;@"/>
    <numFmt numFmtId="168" formatCode="_(* #,##0.0000_);_(* \(#,##0.0000\);_(* &quot;-&quot;??_);_(@_)"/>
    <numFmt numFmtId="169" formatCode="[$$-240A]\ #,##0;\-[$$-240A]\ #,##0"/>
    <numFmt numFmtId="170" formatCode="_(* #,##0_);_(* \(#,##0\);_(* &quot;-&quot;??_);_(@_)"/>
    <numFmt numFmtId="171" formatCode="&quot;$&quot;#,##0"/>
    <numFmt numFmtId="172" formatCode="_(&quot;$&quot;* #,##0.00_);_(&quot;$&quot;* \(#,##0.00\);_(&quot;$&quot;* &quot;-&quot;??_);_(@_)"/>
    <numFmt numFmtId="173" formatCode="[$$-240A]\ #,##0.00;\-[$$-240A]\ #,##0.00"/>
    <numFmt numFmtId="174" formatCode="dd/mm/yyyy;@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9C6500"/>
      <name val="Arial Narrow"/>
      <family val="2"/>
    </font>
    <font>
      <b/>
      <sz val="15"/>
      <color indexed="56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0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auto="1"/>
      </top>
      <bottom/>
      <diagonal/>
    </border>
  </borders>
  <cellStyleXfs count="179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2" fillId="0" borderId="0"/>
    <xf numFmtId="0" fontId="21" fillId="0" borderId="0"/>
    <xf numFmtId="0" fontId="1" fillId="0" borderId="0"/>
    <xf numFmtId="166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5" borderId="0" applyNumberFormat="0" applyBorder="0" applyAlignment="0" applyProtection="0"/>
    <xf numFmtId="0" fontId="20" fillId="0" borderId="12" applyNumberFormat="0" applyFill="0" applyAlignment="0" applyProtection="0"/>
    <xf numFmtId="0" fontId="1" fillId="0" borderId="0"/>
    <xf numFmtId="16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0" fontId="1" fillId="0" borderId="0"/>
    <xf numFmtId="172" fontId="1" fillId="0" borderId="0" applyFont="0" applyFill="0" applyBorder="0" applyAlignment="0" applyProtection="0"/>
  </cellStyleXfs>
  <cellXfs count="94">
    <xf numFmtId="0" fontId="0" fillId="0" borderId="0" xfId="0"/>
    <xf numFmtId="0" fontId="7" fillId="0" borderId="0" xfId="0" applyFont="1"/>
    <xf numFmtId="0" fontId="0" fillId="0" borderId="0" xfId="0" applyFill="1"/>
    <xf numFmtId="0" fontId="7" fillId="0" borderId="0" xfId="0" applyFont="1" applyAlignment="1">
      <alignment horizontal="center"/>
    </xf>
    <xf numFmtId="167" fontId="7" fillId="0" borderId="0" xfId="0" applyNumberFormat="1" applyFont="1"/>
    <xf numFmtId="1" fontId="7" fillId="0" borderId="0" xfId="0" applyNumberFormat="1" applyFont="1"/>
    <xf numFmtId="0" fontId="8" fillId="0" borderId="0" xfId="0" applyFont="1" applyAlignment="1">
      <alignment horizontal="center" vertical="center"/>
    </xf>
    <xf numFmtId="164" fontId="7" fillId="0" borderId="0" xfId="2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64" fontId="7" fillId="0" borderId="0" xfId="0" applyNumberFormat="1" applyFont="1"/>
    <xf numFmtId="168" fontId="9" fillId="0" borderId="1" xfId="1" applyNumberFormat="1" applyFont="1" applyFill="1" applyBorder="1" applyAlignment="1">
      <alignment horizontal="center" vertical="center"/>
    </xf>
    <xf numFmtId="169" fontId="7" fillId="0" borderId="1" xfId="0" applyNumberFormat="1" applyFont="1" applyBorder="1"/>
    <xf numFmtId="169" fontId="7" fillId="0" borderId="1" xfId="2" applyNumberFormat="1" applyFont="1" applyBorder="1"/>
    <xf numFmtId="169" fontId="7" fillId="0" borderId="0" xfId="2" applyNumberFormat="1" applyFont="1"/>
    <xf numFmtId="0" fontId="7" fillId="0" borderId="0" xfId="2" applyNumberFormat="1" applyFont="1"/>
    <xf numFmtId="170" fontId="7" fillId="0" borderId="0" xfId="2" applyNumberFormat="1" applyFont="1"/>
    <xf numFmtId="171" fontId="7" fillId="0" borderId="0" xfId="0" applyNumberFormat="1" applyFont="1"/>
    <xf numFmtId="169" fontId="10" fillId="2" borderId="1" xfId="2" applyNumberFormat="1" applyFont="1" applyFill="1" applyBorder="1"/>
    <xf numFmtId="0" fontId="8" fillId="0" borderId="1" xfId="0" applyFont="1" applyBorder="1" applyAlignment="1">
      <alignment horizontal="center" vertical="center" wrapText="1"/>
    </xf>
    <xf numFmtId="164" fontId="8" fillId="0" borderId="1" xfId="2" applyFont="1" applyBorder="1" applyAlignment="1">
      <alignment horizontal="center" vertical="center" wrapText="1"/>
    </xf>
    <xf numFmtId="169" fontId="9" fillId="0" borderId="1" xfId="0" applyNumberFormat="1" applyFont="1" applyBorder="1"/>
    <xf numFmtId="0" fontId="12" fillId="0" borderId="0" xfId="0" applyFont="1"/>
    <xf numFmtId="0" fontId="12" fillId="0" borderId="0" xfId="0" applyFont="1" applyFill="1"/>
    <xf numFmtId="2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168" fontId="12" fillId="0" borderId="1" xfId="1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2" applyNumberFormat="1" applyFont="1"/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4" fontId="8" fillId="0" borderId="5" xfId="2" applyFont="1" applyBorder="1" applyAlignment="1">
      <alignment horizontal="center" vertical="center" wrapText="1"/>
    </xf>
    <xf numFmtId="0" fontId="15" fillId="3" borderId="8" xfId="161" applyFont="1" applyFill="1" applyBorder="1" applyAlignment="1">
      <alignment horizontal="center" vertical="center" wrapText="1"/>
    </xf>
    <xf numFmtId="0" fontId="15" fillId="3" borderId="9" xfId="161" applyFont="1" applyFill="1" applyBorder="1" applyAlignment="1">
      <alignment horizontal="center" vertical="center" wrapText="1"/>
    </xf>
    <xf numFmtId="0" fontId="15" fillId="3" borderId="9" xfId="161" quotePrefix="1" applyFont="1" applyFill="1" applyBorder="1" applyAlignment="1">
      <alignment horizontal="center" vertical="center" wrapText="1"/>
    </xf>
    <xf numFmtId="0" fontId="15" fillId="3" borderId="10" xfId="161" applyFont="1" applyFill="1" applyBorder="1" applyAlignment="1">
      <alignment horizontal="center" vertical="center" wrapText="1"/>
    </xf>
    <xf numFmtId="0" fontId="15" fillId="3" borderId="1" xfId="161" applyFont="1" applyFill="1" applyBorder="1" applyAlignment="1">
      <alignment horizontal="center" vertical="center" wrapText="1"/>
    </xf>
    <xf numFmtId="0" fontId="15" fillId="3" borderId="1" xfId="161" quotePrefix="1" applyFont="1" applyFill="1" applyBorder="1" applyAlignment="1">
      <alignment horizontal="center" vertical="center" wrapText="1"/>
    </xf>
    <xf numFmtId="0" fontId="12" fillId="0" borderId="10" xfId="161" applyFont="1" applyBorder="1" applyAlignment="1">
      <alignment vertical="center" wrapText="1"/>
    </xf>
    <xf numFmtId="172" fontId="12" fillId="0" borderId="1" xfId="162" applyFont="1" applyFill="1" applyBorder="1" applyAlignment="1">
      <alignment horizontal="center" vertical="center"/>
    </xf>
    <xf numFmtId="171" fontId="16" fillId="2" borderId="1" xfId="161" applyNumberFormat="1" applyFont="1" applyFill="1" applyBorder="1" applyAlignment="1">
      <alignment vertical="center"/>
    </xf>
    <xf numFmtId="171" fontId="13" fillId="0" borderId="1" xfId="161" applyNumberFormat="1" applyFont="1" applyBorder="1" applyAlignment="1">
      <alignment vertical="center"/>
    </xf>
    <xf numFmtId="0" fontId="13" fillId="4" borderId="10" xfId="161" applyFont="1" applyFill="1" applyBorder="1" applyAlignment="1">
      <alignment horizontal="justify" vertical="center" wrapText="1"/>
    </xf>
    <xf numFmtId="171" fontId="13" fillId="4" borderId="1" xfId="161" applyNumberFormat="1" applyFont="1" applyFill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172" fontId="12" fillId="0" borderId="0" xfId="162" applyFont="1" applyFill="1" applyBorder="1" applyAlignment="1">
      <alignment horizontal="center" vertical="center"/>
    </xf>
    <xf numFmtId="169" fontId="7" fillId="0" borderId="0" xfId="0" applyNumberFormat="1" applyFont="1" applyBorder="1" applyAlignment="1">
      <alignment horizontal="center"/>
    </xf>
    <xf numFmtId="169" fontId="10" fillId="0" borderId="2" xfId="2" applyNumberFormat="1" applyFont="1" applyBorder="1"/>
    <xf numFmtId="169" fontId="8" fillId="2" borderId="11" xfId="2" applyNumberFormat="1" applyFont="1" applyFill="1" applyBorder="1"/>
    <xf numFmtId="169" fontId="7" fillId="0" borderId="1" xfId="0" applyNumberFormat="1" applyFont="1" applyBorder="1" applyAlignment="1">
      <alignment horizontal="right"/>
    </xf>
    <xf numFmtId="169" fontId="9" fillId="0" borderId="5" xfId="0" applyNumberFormat="1" applyFont="1" applyBorder="1"/>
    <xf numFmtId="169" fontId="7" fillId="0" borderId="5" xfId="0" applyNumberFormat="1" applyFont="1" applyBorder="1"/>
    <xf numFmtId="0" fontId="7" fillId="0" borderId="5" xfId="0" applyFont="1" applyBorder="1" applyAlignment="1">
      <alignment horizontal="center"/>
    </xf>
    <xf numFmtId="168" fontId="9" fillId="0" borderId="5" xfId="1" applyNumberFormat="1" applyFont="1" applyFill="1" applyBorder="1" applyAlignment="1">
      <alignment horizontal="center" vertical="center"/>
    </xf>
    <xf numFmtId="169" fontId="7" fillId="0" borderId="5" xfId="2" applyNumberFormat="1" applyFont="1" applyBorder="1"/>
    <xf numFmtId="173" fontId="10" fillId="2" borderId="1" xfId="2" applyNumberFormat="1" applyFont="1" applyFill="1" applyBorder="1"/>
    <xf numFmtId="169" fontId="9" fillId="0" borderId="6" xfId="0" applyNumberFormat="1" applyFont="1" applyBorder="1"/>
    <xf numFmtId="169" fontId="7" fillId="0" borderId="7" xfId="2" applyNumberFormat="1" applyFont="1" applyBorder="1"/>
    <xf numFmtId="174" fontId="25" fillId="0" borderId="1" xfId="176" applyNumberFormat="1" applyFont="1" applyFill="1" applyBorder="1" applyAlignment="1" applyProtection="1">
      <alignment horizontal="center" vertical="center"/>
      <protection locked="0"/>
    </xf>
    <xf numFmtId="3" fontId="25" fillId="0" borderId="1" xfId="176" applyNumberFormat="1" applyFont="1" applyFill="1" applyBorder="1" applyAlignment="1" applyProtection="1">
      <alignment horizontal="left" vertical="center"/>
      <protection locked="0"/>
    </xf>
    <xf numFmtId="0" fontId="25" fillId="0" borderId="1" xfId="176" applyFont="1" applyFill="1" applyBorder="1" applyAlignment="1" applyProtection="1">
      <alignment horizontal="left"/>
      <protection locked="0"/>
    </xf>
    <xf numFmtId="0" fontId="24" fillId="0" borderId="1" xfId="176" applyFont="1" applyFill="1" applyBorder="1" applyAlignment="1">
      <alignment horizontal="center" vertical="center" wrapText="1"/>
    </xf>
    <xf numFmtId="0" fontId="22" fillId="0" borderId="0" xfId="176" applyFont="1" applyFill="1"/>
    <xf numFmtId="0" fontId="7" fillId="0" borderId="0" xfId="0" applyFont="1"/>
    <xf numFmtId="0" fontId="8" fillId="0" borderId="11" xfId="0" applyFont="1" applyBorder="1" applyAlignment="1">
      <alignment horizontal="center" vertical="center" wrapText="1"/>
    </xf>
    <xf numFmtId="164" fontId="8" fillId="0" borderId="11" xfId="2" applyFont="1" applyBorder="1" applyAlignment="1">
      <alignment horizontal="center" vertical="center" wrapText="1"/>
    </xf>
    <xf numFmtId="0" fontId="7" fillId="0" borderId="13" xfId="0" applyFont="1" applyBorder="1"/>
    <xf numFmtId="169" fontId="9" fillId="0" borderId="13" xfId="0" applyNumberFormat="1" applyFont="1" applyBorder="1"/>
    <xf numFmtId="169" fontId="7" fillId="0" borderId="13" xfId="0" applyNumberFormat="1" applyFont="1" applyBorder="1"/>
    <xf numFmtId="0" fontId="7" fillId="0" borderId="13" xfId="0" applyFont="1" applyBorder="1" applyAlignment="1">
      <alignment horizontal="center"/>
    </xf>
    <xf numFmtId="168" fontId="9" fillId="0" borderId="13" xfId="1" applyNumberFormat="1" applyFont="1" applyFill="1" applyBorder="1" applyAlignment="1">
      <alignment horizontal="center" vertical="center"/>
    </xf>
    <xf numFmtId="169" fontId="7" fillId="0" borderId="13" xfId="2" applyNumberFormat="1" applyFont="1" applyBorder="1"/>
    <xf numFmtId="169" fontId="10" fillId="2" borderId="13" xfId="2" applyNumberFormat="1" applyFont="1" applyFill="1" applyBorder="1"/>
    <xf numFmtId="169" fontId="10" fillId="2" borderId="7" xfId="2" applyNumberFormat="1" applyFont="1" applyFill="1" applyBorder="1"/>
    <xf numFmtId="0" fontId="14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5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168" fontId="12" fillId="0" borderId="3" xfId="1" applyNumberFormat="1" applyFont="1" applyFill="1" applyBorder="1" applyAlignment="1">
      <alignment horizontal="right" vertical="center"/>
    </xf>
    <xf numFmtId="168" fontId="12" fillId="0" borderId="4" xfId="1" applyNumberFormat="1" applyFont="1" applyFill="1" applyBorder="1" applyAlignment="1">
      <alignment horizontal="right" vertical="center"/>
    </xf>
    <xf numFmtId="168" fontId="12" fillId="0" borderId="2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vertical="center"/>
    </xf>
    <xf numFmtId="168" fontId="11" fillId="0" borderId="4" xfId="1" applyNumberFormat="1" applyFont="1" applyFill="1" applyBorder="1" applyAlignment="1">
      <alignment vertical="center"/>
    </xf>
    <xf numFmtId="168" fontId="11" fillId="0" borderId="2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3" fillId="0" borderId="0" xfId="176" applyFont="1" applyFill="1" applyAlignment="1">
      <alignment horizontal="center"/>
    </xf>
    <xf numFmtId="0" fontId="22" fillId="0" borderId="11" xfId="176" applyFont="1" applyFill="1" applyBorder="1" applyAlignment="1">
      <alignment horizontal="center"/>
    </xf>
  </cellXfs>
  <cellStyles count="179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Millares" xfId="1" builtinId="3"/>
    <cellStyle name="Millares [0]" xfId="2" builtinId="6"/>
    <cellStyle name="Millares 2" xfId="166"/>
    <cellStyle name="Millares 3" xfId="167"/>
    <cellStyle name="Millares 4" xfId="173"/>
    <cellStyle name="Moneda 2" xfId="168"/>
    <cellStyle name="Moneda 3" xfId="162"/>
    <cellStyle name="Moneda 3 2" xfId="174"/>
    <cellStyle name="Moneda 4" xfId="178"/>
    <cellStyle name="Neutral 2" xfId="170"/>
    <cellStyle name="Normal" xfId="0" builtinId="0"/>
    <cellStyle name="Normal 2" xfId="165"/>
    <cellStyle name="Normal 2 2 2" xfId="164"/>
    <cellStyle name="Normal 2 3 2 2" xfId="176"/>
    <cellStyle name="Normal 3" xfId="161"/>
    <cellStyle name="Normal 3 2" xfId="172"/>
    <cellStyle name="Normal 4" xfId="177"/>
    <cellStyle name="Normal 5" xfId="163"/>
    <cellStyle name="Porcentaje 2" xfId="169"/>
    <cellStyle name="Porcentaje 3" xfId="175"/>
    <cellStyle name="Título 1 2" xfId="17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zoomScaleNormal="100" workbookViewId="0">
      <selection activeCell="E16" sqref="E16"/>
    </sheetView>
  </sheetViews>
  <sheetFormatPr baseColWidth="10" defaultColWidth="10.875" defaultRowHeight="12.75" x14ac:dyDescent="0.2"/>
  <cols>
    <col min="1" max="1" width="33.25" style="1" customWidth="1"/>
    <col min="2" max="3" width="13" style="1" customWidth="1"/>
    <col min="4" max="4" width="5.5" style="3" customWidth="1"/>
    <col min="5" max="5" width="6.625" style="3" customWidth="1"/>
    <col min="6" max="6" width="5.625" style="3" customWidth="1"/>
    <col min="7" max="7" width="12.125" style="7" customWidth="1"/>
    <col min="8" max="8" width="9.25" style="7" customWidth="1"/>
    <col min="9" max="9" width="10.625" style="7" customWidth="1"/>
    <col min="10" max="10" width="8.75" style="7" customWidth="1"/>
    <col min="11" max="11" width="10.625" style="7" customWidth="1"/>
    <col min="12" max="12" width="10.75" style="7" customWidth="1"/>
    <col min="13" max="13" width="11.375" style="7" customWidth="1"/>
    <col min="14" max="14" width="11.625" style="1" bestFit="1" customWidth="1"/>
    <col min="15" max="16384" width="10.875" style="1"/>
  </cols>
  <sheetData>
    <row r="1" spans="1:14" x14ac:dyDescent="0.2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4" x14ac:dyDescent="0.2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4" x14ac:dyDescent="0.2">
      <c r="A3" s="78" t="s">
        <v>14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5" spans="1:14" x14ac:dyDescent="0.2">
      <c r="A5" s="1" t="s">
        <v>32</v>
      </c>
      <c r="B5" s="4">
        <v>44079</v>
      </c>
    </row>
    <row r="6" spans="1:14" x14ac:dyDescent="0.2">
      <c r="A6" s="1" t="s">
        <v>33</v>
      </c>
      <c r="B6" s="4">
        <v>44603</v>
      </c>
    </row>
    <row r="7" spans="1:14" x14ac:dyDescent="0.2">
      <c r="A7" s="1" t="s">
        <v>2</v>
      </c>
      <c r="B7" s="5">
        <f>+B6-B5</f>
        <v>524</v>
      </c>
    </row>
    <row r="9" spans="1:14" s="6" customFormat="1" ht="38.25" x14ac:dyDescent="0.25">
      <c r="A9" s="31" t="s">
        <v>0</v>
      </c>
      <c r="B9" s="19" t="s">
        <v>3</v>
      </c>
      <c r="C9" s="19" t="s">
        <v>4</v>
      </c>
      <c r="D9" s="19" t="s">
        <v>31</v>
      </c>
      <c r="E9" s="19" t="s">
        <v>34</v>
      </c>
      <c r="F9" s="19" t="s">
        <v>5</v>
      </c>
      <c r="G9" s="20" t="s">
        <v>36</v>
      </c>
      <c r="H9" s="20" t="s">
        <v>6</v>
      </c>
      <c r="I9" s="20" t="s">
        <v>7</v>
      </c>
      <c r="J9" s="20" t="s">
        <v>8</v>
      </c>
      <c r="K9" s="20" t="s">
        <v>9</v>
      </c>
      <c r="L9" s="20" t="s">
        <v>10</v>
      </c>
      <c r="M9" s="20" t="s">
        <v>11</v>
      </c>
    </row>
    <row r="10" spans="1:14" s="6" customFormat="1" x14ac:dyDescent="0.25">
      <c r="A10" s="32" t="s">
        <v>47</v>
      </c>
      <c r="B10" s="32"/>
      <c r="C10" s="32"/>
      <c r="D10" s="32"/>
      <c r="E10" s="32"/>
      <c r="F10" s="32"/>
      <c r="G10" s="33"/>
      <c r="H10" s="33"/>
      <c r="I10" s="33"/>
      <c r="J10" s="33"/>
      <c r="K10" s="33"/>
      <c r="L10" s="33"/>
      <c r="M10" s="33"/>
    </row>
    <row r="11" spans="1:14" x14ac:dyDescent="0.2">
      <c r="A11" s="8" t="s">
        <v>12</v>
      </c>
      <c r="B11" s="21">
        <f>'ANEXO T.R.D.M.'!E12</f>
        <v>4321269397</v>
      </c>
      <c r="C11" s="12">
        <f>'ANEXO T.R.D.M.'!F12</f>
        <v>43478478.700000003</v>
      </c>
      <c r="D11" s="9" t="s">
        <v>20</v>
      </c>
      <c r="E11" s="11">
        <f>'TASAS PROMEDIO'!F7</f>
        <v>1.9525000000000001</v>
      </c>
      <c r="F11" s="9">
        <f>+E11/2</f>
        <v>0.97625000000000006</v>
      </c>
      <c r="G11" s="13">
        <f>+B11*E11/1000</f>
        <v>8437278.4976425003</v>
      </c>
      <c r="H11" s="13">
        <f>+C11*F11/1000</f>
        <v>42445.864830875013</v>
      </c>
      <c r="I11" s="13">
        <f>+(G11/365)*$B$7</f>
        <v>12112695.706204576</v>
      </c>
      <c r="J11" s="13">
        <f>+H11/365*$B$7</f>
        <v>60935.981291447963</v>
      </c>
      <c r="K11" s="13">
        <f>+I11+H11</f>
        <v>12155141.571035452</v>
      </c>
      <c r="L11" s="13">
        <f>+K11*0.19</f>
        <v>2309476.8984967358</v>
      </c>
      <c r="M11" s="18">
        <f>+K11+L11</f>
        <v>14464618.469532188</v>
      </c>
      <c r="N11" s="10"/>
    </row>
    <row r="12" spans="1:14" x14ac:dyDescent="0.2">
      <c r="A12" s="8" t="s">
        <v>35</v>
      </c>
      <c r="B12" s="21">
        <v>60000000</v>
      </c>
      <c r="C12" s="12"/>
      <c r="D12" s="9" t="s">
        <v>18</v>
      </c>
      <c r="E12" s="11">
        <f>'TASAS PROMEDIO'!F11</f>
        <v>0.5625</v>
      </c>
      <c r="F12" s="9"/>
      <c r="G12" s="13">
        <f t="shared" ref="G12:G15" si="0">+B12*E12/100</f>
        <v>337500</v>
      </c>
      <c r="H12" s="13"/>
      <c r="I12" s="13">
        <f t="shared" ref="I12:I15" si="1">+(G12/365)*$B$7</f>
        <v>484520.54794520547</v>
      </c>
      <c r="J12" s="13">
        <f t="shared" ref="J12:J15" si="2">+H12/365*$B$7</f>
        <v>0</v>
      </c>
      <c r="K12" s="13">
        <f t="shared" ref="K12:K15" si="3">+I12+J12</f>
        <v>484520.54794520547</v>
      </c>
      <c r="L12" s="13">
        <f t="shared" ref="L12:L15" si="4">+K12*0.19</f>
        <v>92058.904109589042</v>
      </c>
      <c r="M12" s="18">
        <f t="shared" ref="M12:M15" si="5">+K12+L12</f>
        <v>576579.45205479453</v>
      </c>
      <c r="N12" s="10"/>
    </row>
    <row r="13" spans="1:14" x14ac:dyDescent="0.2">
      <c r="A13" s="8" t="s">
        <v>28</v>
      </c>
      <c r="B13" s="21">
        <v>700000000</v>
      </c>
      <c r="C13" s="12"/>
      <c r="D13" s="9" t="s">
        <v>18</v>
      </c>
      <c r="E13" s="11">
        <f>'TASAS PROMEDIO'!F15</f>
        <v>6.0253750000000004</v>
      </c>
      <c r="F13" s="9"/>
      <c r="G13" s="13">
        <f t="shared" si="0"/>
        <v>42177625.000000007</v>
      </c>
      <c r="H13" s="13"/>
      <c r="I13" s="13">
        <f t="shared" si="1"/>
        <v>60550891.780821934</v>
      </c>
      <c r="J13" s="13">
        <f t="shared" si="2"/>
        <v>0</v>
      </c>
      <c r="K13" s="13">
        <f t="shared" si="3"/>
        <v>60550891.780821934</v>
      </c>
      <c r="L13" s="13">
        <f t="shared" si="4"/>
        <v>11504669.438356169</v>
      </c>
      <c r="M13" s="18">
        <f t="shared" si="5"/>
        <v>72055561.21917811</v>
      </c>
      <c r="N13" s="10"/>
    </row>
    <row r="14" spans="1:14" x14ac:dyDescent="0.2">
      <c r="A14" s="8" t="s">
        <v>29</v>
      </c>
      <c r="B14" s="21">
        <v>2800000000</v>
      </c>
      <c r="C14" s="12"/>
      <c r="D14" s="9" t="s">
        <v>18</v>
      </c>
      <c r="E14" s="11">
        <f>'TASAS PROMEDIO'!F19</f>
        <v>0.51249999999999996</v>
      </c>
      <c r="F14" s="9"/>
      <c r="G14" s="13">
        <f t="shared" si="0"/>
        <v>14349999.999999998</v>
      </c>
      <c r="H14" s="13"/>
      <c r="I14" s="13">
        <f t="shared" si="1"/>
        <v>20601095.890410956</v>
      </c>
      <c r="J14" s="13">
        <f t="shared" si="2"/>
        <v>0</v>
      </c>
      <c r="K14" s="13">
        <f t="shared" si="3"/>
        <v>20601095.890410956</v>
      </c>
      <c r="L14" s="13">
        <f t="shared" si="4"/>
        <v>3914208.2191780815</v>
      </c>
      <c r="M14" s="18">
        <f t="shared" si="5"/>
        <v>24515304.109589037</v>
      </c>
      <c r="N14" s="10"/>
    </row>
    <row r="15" spans="1:14" x14ac:dyDescent="0.2">
      <c r="A15" s="8" t="s">
        <v>30</v>
      </c>
      <c r="B15" s="21">
        <v>3000000000</v>
      </c>
      <c r="C15" s="12"/>
      <c r="D15" s="9" t="s">
        <v>18</v>
      </c>
      <c r="E15" s="11">
        <f>'TASAS PROMEDIO'!F23</f>
        <v>13.513500000000001</v>
      </c>
      <c r="F15" s="9"/>
      <c r="G15" s="13">
        <f t="shared" si="0"/>
        <v>405405000</v>
      </c>
      <c r="H15" s="13"/>
      <c r="I15" s="13">
        <f t="shared" si="1"/>
        <v>582006082.19178081</v>
      </c>
      <c r="J15" s="13">
        <f t="shared" si="2"/>
        <v>0</v>
      </c>
      <c r="K15" s="13">
        <f t="shared" si="3"/>
        <v>582006082.19178081</v>
      </c>
      <c r="L15" s="13">
        <f t="shared" si="4"/>
        <v>110581155.61643836</v>
      </c>
      <c r="M15" s="18">
        <f t="shared" si="5"/>
        <v>692587237.80821919</v>
      </c>
      <c r="N15" s="10"/>
    </row>
    <row r="16" spans="1:14" x14ac:dyDescent="0.2">
      <c r="A16" s="8" t="s">
        <v>49</v>
      </c>
      <c r="B16" s="21">
        <v>3000000000</v>
      </c>
      <c r="C16" s="12"/>
      <c r="D16" s="9" t="s">
        <v>18</v>
      </c>
      <c r="E16" s="11">
        <f>'TASAS PROMEDIO'!F27</f>
        <v>5.0808333333333344</v>
      </c>
      <c r="F16" s="9"/>
      <c r="G16" s="13">
        <f t="shared" ref="G16" si="6">+B16*E16/100</f>
        <v>152425000.00000003</v>
      </c>
      <c r="H16" s="13"/>
      <c r="I16" s="13">
        <f t="shared" ref="I16" si="7">+(G16/365)*$B$7</f>
        <v>218823835.61643839</v>
      </c>
      <c r="J16" s="13">
        <f t="shared" ref="J16" si="8">+H16/365*$B$7</f>
        <v>0</v>
      </c>
      <c r="K16" s="13">
        <f t="shared" ref="K16" si="9">+I16+J16</f>
        <v>218823835.61643839</v>
      </c>
      <c r="L16" s="13">
        <f t="shared" ref="L16" si="10">+K16*0.19</f>
        <v>41576528.767123297</v>
      </c>
      <c r="M16" s="18">
        <f t="shared" ref="M16" si="11">+K16+L16</f>
        <v>260400364.38356167</v>
      </c>
      <c r="N16" s="10"/>
    </row>
    <row r="17" spans="1:15" hidden="1" x14ac:dyDescent="0.2">
      <c r="A17" s="8" t="s">
        <v>71</v>
      </c>
      <c r="B17" s="59"/>
      <c r="C17" s="54"/>
      <c r="D17" s="55"/>
      <c r="E17" s="56"/>
      <c r="F17" s="55"/>
      <c r="G17" s="57"/>
      <c r="H17" s="57"/>
      <c r="I17" s="57"/>
      <c r="J17" s="57"/>
      <c r="K17" s="57"/>
      <c r="L17" s="60"/>
      <c r="M17" s="18">
        <v>0</v>
      </c>
      <c r="N17" s="10"/>
    </row>
    <row r="18" spans="1:15" s="66" customFormat="1" x14ac:dyDescent="0.2">
      <c r="A18" s="8" t="s">
        <v>131</v>
      </c>
      <c r="B18" s="53"/>
      <c r="C18" s="54"/>
      <c r="D18" s="55"/>
      <c r="E18" s="56"/>
      <c r="F18" s="55"/>
      <c r="G18" s="57"/>
      <c r="H18" s="57"/>
      <c r="I18" s="57"/>
      <c r="J18" s="57"/>
      <c r="K18" s="57"/>
      <c r="L18" s="57"/>
      <c r="M18" s="76">
        <v>4167870</v>
      </c>
      <c r="N18" s="10"/>
    </row>
    <row r="19" spans="1:15" s="66" customFormat="1" x14ac:dyDescent="0.2">
      <c r="A19" s="69"/>
      <c r="B19" s="70"/>
      <c r="C19" s="71"/>
      <c r="D19" s="72"/>
      <c r="E19" s="73"/>
      <c r="F19" s="72"/>
      <c r="G19" s="74"/>
      <c r="H19" s="74"/>
      <c r="I19" s="74"/>
      <c r="J19" s="74"/>
      <c r="K19" s="74"/>
      <c r="L19" s="74"/>
      <c r="M19" s="75"/>
      <c r="N19" s="10"/>
    </row>
    <row r="20" spans="1:15" x14ac:dyDescent="0.2">
      <c r="A20" s="67" t="s">
        <v>48</v>
      </c>
      <c r="B20" s="67"/>
      <c r="C20" s="67"/>
      <c r="D20" s="67"/>
      <c r="E20" s="67"/>
      <c r="F20" s="67"/>
      <c r="G20" s="68"/>
      <c r="H20" s="68"/>
      <c r="I20" s="68"/>
      <c r="J20" s="68"/>
      <c r="K20" s="68"/>
      <c r="L20" s="68"/>
      <c r="M20" s="68"/>
      <c r="N20" s="10"/>
    </row>
    <row r="21" spans="1:15" ht="15.75" customHeight="1" x14ac:dyDescent="0.2">
      <c r="A21" s="8" t="s">
        <v>70</v>
      </c>
      <c r="B21" s="52">
        <v>2014557885</v>
      </c>
      <c r="C21" s="12"/>
      <c r="D21" s="9" t="s">
        <v>20</v>
      </c>
      <c r="E21" s="11">
        <f>'TASAS PROMEDIO'!F30</f>
        <v>6.4328000000000012</v>
      </c>
      <c r="F21" s="9"/>
      <c r="G21" s="13">
        <f>+B21*E21/1000</f>
        <v>12959247.962628001</v>
      </c>
      <c r="H21" s="13"/>
      <c r="I21" s="13">
        <f t="shared" ref="I21" si="12">+(G21/365)*$B$7</f>
        <v>18604509.403882388</v>
      </c>
      <c r="J21" s="13">
        <f t="shared" ref="J21" si="13">+H21/365*$B$7</f>
        <v>0</v>
      </c>
      <c r="K21" s="13">
        <f t="shared" ref="K21" si="14">+I21+J21</f>
        <v>18604509.403882388</v>
      </c>
      <c r="L21" s="13">
        <f t="shared" ref="L21" si="15">+K21*0.19</f>
        <v>3534856.7867376539</v>
      </c>
      <c r="M21" s="18">
        <f t="shared" ref="M21" si="16">+K21+L21</f>
        <v>22139366.190620042</v>
      </c>
      <c r="N21" s="10"/>
    </row>
    <row r="22" spans="1:15" hidden="1" x14ac:dyDescent="0.2">
      <c r="A22" s="8" t="s">
        <v>71</v>
      </c>
      <c r="B22" s="53"/>
      <c r="C22" s="54"/>
      <c r="D22" s="55"/>
      <c r="E22" s="56"/>
      <c r="F22" s="55"/>
      <c r="G22" s="57"/>
      <c r="H22" s="57"/>
      <c r="I22" s="57"/>
      <c r="J22" s="57"/>
      <c r="K22" s="57"/>
      <c r="L22" s="57"/>
      <c r="M22" s="58">
        <v>0</v>
      </c>
      <c r="N22" s="10"/>
    </row>
    <row r="23" spans="1:15" s="66" customFormat="1" x14ac:dyDescent="0.2">
      <c r="A23" s="46"/>
      <c r="B23" s="49"/>
      <c r="C23" s="49"/>
      <c r="D23" s="47"/>
      <c r="E23" s="47"/>
      <c r="F23" s="47"/>
      <c r="G23" s="47"/>
      <c r="H23" s="47"/>
      <c r="I23" s="47"/>
      <c r="J23" s="47"/>
      <c r="K23" s="47"/>
      <c r="L23" s="47"/>
      <c r="M23" s="51"/>
      <c r="N23" s="10"/>
    </row>
    <row r="24" spans="1:15" x14ac:dyDescent="0.2">
      <c r="G24" s="14"/>
      <c r="H24" s="14"/>
      <c r="I24" s="14"/>
      <c r="J24" s="14"/>
      <c r="K24" s="14"/>
      <c r="L24" s="14" t="s">
        <v>11</v>
      </c>
      <c r="M24" s="50">
        <f>SUM(M11:M22)</f>
        <v>1090906901.632755</v>
      </c>
    </row>
    <row r="25" spans="1:15" ht="16.5" hidden="1" customHeight="1" x14ac:dyDescent="0.2">
      <c r="A25" s="1" t="s">
        <v>37</v>
      </c>
      <c r="G25" s="15"/>
      <c r="H25" s="15"/>
      <c r="I25" s="15"/>
      <c r="J25" s="15"/>
      <c r="K25" s="16"/>
      <c r="L25" s="15"/>
      <c r="M25" s="15"/>
      <c r="O25" s="17"/>
    </row>
    <row r="26" spans="1:15" hidden="1" x14ac:dyDescent="0.2">
      <c r="A26" s="28" t="s">
        <v>38</v>
      </c>
      <c r="B26" s="29"/>
      <c r="C26" s="28"/>
      <c r="D26" s="30"/>
      <c r="E26" s="30"/>
      <c r="F26" s="30"/>
      <c r="G26" s="29"/>
      <c r="H26" s="29"/>
      <c r="I26" s="29"/>
      <c r="J26" s="29"/>
      <c r="K26" s="29"/>
      <c r="L26" s="29"/>
      <c r="M26" s="29"/>
    </row>
    <row r="27" spans="1:15" hidden="1" x14ac:dyDescent="0.2">
      <c r="A27" s="28" t="s">
        <v>39</v>
      </c>
      <c r="B27" s="28"/>
      <c r="C27" s="28"/>
      <c r="D27" s="30"/>
      <c r="E27" s="30"/>
      <c r="F27" s="30"/>
      <c r="G27" s="29"/>
      <c r="H27" s="29"/>
      <c r="I27" s="29"/>
      <c r="J27" s="29"/>
      <c r="K27" s="29"/>
      <c r="L27" s="29"/>
      <c r="M27" s="29"/>
    </row>
    <row r="28" spans="1:15" hidden="1" x14ac:dyDescent="0.2">
      <c r="A28" s="28" t="s">
        <v>40</v>
      </c>
      <c r="B28" s="28"/>
      <c r="C28" s="28"/>
      <c r="D28" s="30"/>
      <c r="E28" s="30"/>
      <c r="F28" s="30"/>
      <c r="G28" s="29"/>
      <c r="H28" s="29"/>
      <c r="I28" s="29"/>
      <c r="J28" s="29"/>
      <c r="K28" s="29"/>
      <c r="L28" s="29"/>
      <c r="M28" s="29"/>
    </row>
    <row r="29" spans="1:15" ht="24.75" hidden="1" customHeight="1" x14ac:dyDescent="0.2">
      <c r="A29" s="77" t="s">
        <v>44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</row>
    <row r="30" spans="1:15" hidden="1" x14ac:dyDescent="0.2">
      <c r="A30" s="28" t="s">
        <v>41</v>
      </c>
      <c r="B30" s="28"/>
      <c r="C30" s="28"/>
      <c r="D30" s="30"/>
      <c r="E30" s="30"/>
      <c r="F30" s="30"/>
      <c r="G30" s="29"/>
      <c r="H30" s="29"/>
      <c r="I30" s="29"/>
      <c r="J30" s="29"/>
      <c r="K30" s="29"/>
      <c r="L30" s="29"/>
      <c r="M30" s="29"/>
    </row>
    <row r="31" spans="1:15" hidden="1" x14ac:dyDescent="0.2">
      <c r="A31" s="28" t="s">
        <v>42</v>
      </c>
      <c r="B31" s="28"/>
      <c r="C31" s="28"/>
      <c r="D31" s="30"/>
      <c r="E31" s="30"/>
      <c r="F31" s="30"/>
      <c r="G31" s="29"/>
      <c r="H31" s="29"/>
      <c r="I31" s="29"/>
      <c r="J31" s="29"/>
      <c r="K31" s="29"/>
      <c r="L31" s="29"/>
      <c r="M31" s="29"/>
    </row>
    <row r="32" spans="1:15" hidden="1" x14ac:dyDescent="0.2">
      <c r="A32" s="28" t="s">
        <v>43</v>
      </c>
      <c r="B32" s="28"/>
      <c r="C32" s="28"/>
      <c r="D32" s="30"/>
      <c r="E32" s="30"/>
      <c r="F32" s="30"/>
      <c r="G32" s="29"/>
      <c r="H32" s="29"/>
      <c r="I32" s="29"/>
      <c r="J32" s="29"/>
      <c r="K32" s="29"/>
      <c r="L32" s="29"/>
      <c r="M32" s="29"/>
    </row>
    <row r="33" spans="1:13" hidden="1" x14ac:dyDescent="0.2"/>
    <row r="35" spans="1:13" x14ac:dyDescent="0.2">
      <c r="A35" s="66" t="s">
        <v>133</v>
      </c>
      <c r="M35" s="7">
        <v>1090906902</v>
      </c>
    </row>
    <row r="36" spans="1:13" x14ac:dyDescent="0.2">
      <c r="A36" s="66" t="s">
        <v>72</v>
      </c>
    </row>
    <row r="37" spans="1:13" x14ac:dyDescent="0.2">
      <c r="A37" s="66" t="s">
        <v>73</v>
      </c>
    </row>
    <row r="38" spans="1:13" x14ac:dyDescent="0.2">
      <c r="A38" s="66" t="s">
        <v>75</v>
      </c>
    </row>
    <row r="39" spans="1:13" x14ac:dyDescent="0.2">
      <c r="A39" s="66" t="s">
        <v>74</v>
      </c>
    </row>
    <row r="40" spans="1:13" x14ac:dyDescent="0.2">
      <c r="A40" s="66" t="s">
        <v>76</v>
      </c>
    </row>
    <row r="42" spans="1:13" x14ac:dyDescent="0.2">
      <c r="A42" s="78"/>
      <c r="B42" s="78"/>
      <c r="C42" s="78"/>
      <c r="D42" s="78"/>
      <c r="E42" s="78"/>
      <c r="F42" s="78"/>
      <c r="G42" s="78"/>
      <c r="H42" s="78"/>
      <c r="I42" s="78"/>
      <c r="J42" s="78"/>
    </row>
  </sheetData>
  <mergeCells count="5">
    <mergeCell ref="A29:M29"/>
    <mergeCell ref="A1:M1"/>
    <mergeCell ref="A2:M2"/>
    <mergeCell ref="A3:M3"/>
    <mergeCell ref="A42:J42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showGridLines="0" topLeftCell="A21" zoomScaleNormal="100" workbookViewId="0">
      <selection activeCell="D23" sqref="D23:D26"/>
    </sheetView>
  </sheetViews>
  <sheetFormatPr baseColWidth="10" defaultRowHeight="15.75" x14ac:dyDescent="0.25"/>
  <cols>
    <col min="1" max="1" width="42.5" customWidth="1"/>
    <col min="2" max="2" width="14.375" customWidth="1"/>
    <col min="3" max="3" width="7.875" customWidth="1"/>
    <col min="4" max="4" width="10.125" customWidth="1"/>
    <col min="5" max="5" width="10.25" style="2" customWidth="1"/>
    <col min="6" max="6" width="9.875" customWidth="1"/>
    <col min="7" max="7" width="9.25" customWidth="1"/>
    <col min="11" max="11" width="12.125" bestFit="1" customWidth="1"/>
    <col min="12" max="12" width="11.125" bestFit="1" customWidth="1"/>
  </cols>
  <sheetData>
    <row r="1" spans="1:7" x14ac:dyDescent="0.25">
      <c r="A1" s="79" t="s">
        <v>45</v>
      </c>
      <c r="B1" s="79"/>
      <c r="C1" s="79"/>
      <c r="D1" s="79"/>
      <c r="E1" s="79"/>
      <c r="F1" s="79"/>
      <c r="G1" s="79"/>
    </row>
    <row r="2" spans="1:7" x14ac:dyDescent="0.25">
      <c r="A2" s="79" t="s">
        <v>1</v>
      </c>
      <c r="B2" s="79"/>
      <c r="C2" s="79"/>
      <c r="D2" s="79"/>
      <c r="E2" s="79"/>
      <c r="F2" s="79"/>
      <c r="G2" s="79"/>
    </row>
    <row r="3" spans="1:7" x14ac:dyDescent="0.25">
      <c r="A3" s="79" t="s">
        <v>13</v>
      </c>
      <c r="B3" s="79"/>
      <c r="C3" s="79"/>
      <c r="D3" s="79"/>
      <c r="E3" s="79"/>
      <c r="F3" s="79"/>
      <c r="G3" s="79"/>
    </row>
    <row r="4" spans="1:7" x14ac:dyDescent="0.25">
      <c r="A4" s="22"/>
      <c r="B4" s="22"/>
      <c r="C4" s="22"/>
      <c r="D4" s="22"/>
      <c r="E4" s="23"/>
      <c r="F4" s="22"/>
      <c r="G4" s="22"/>
    </row>
    <row r="5" spans="1:7" x14ac:dyDescent="0.25">
      <c r="A5" s="80" t="s">
        <v>15</v>
      </c>
      <c r="B5" s="81" t="s">
        <v>0</v>
      </c>
      <c r="C5" s="82" t="s">
        <v>16</v>
      </c>
      <c r="D5" s="81" t="s">
        <v>17</v>
      </c>
      <c r="E5" s="81"/>
      <c r="F5" s="81"/>
      <c r="G5" s="81"/>
    </row>
    <row r="6" spans="1:7" ht="78.75" x14ac:dyDescent="0.25">
      <c r="A6" s="80"/>
      <c r="B6" s="81"/>
      <c r="C6" s="82"/>
      <c r="D6" s="24" t="s">
        <v>23</v>
      </c>
      <c r="E6" s="24" t="s">
        <v>24</v>
      </c>
      <c r="F6" s="25" t="s">
        <v>25</v>
      </c>
      <c r="G6" s="25" t="s">
        <v>26</v>
      </c>
    </row>
    <row r="7" spans="1:7" ht="32.25" customHeight="1" x14ac:dyDescent="0.25">
      <c r="A7" s="26" t="s">
        <v>60</v>
      </c>
      <c r="B7" s="81" t="s">
        <v>19</v>
      </c>
      <c r="C7" s="27">
        <v>2</v>
      </c>
      <c r="D7" s="83">
        <f>+AVERAGE(C7:C10)</f>
        <v>1.9525000000000001</v>
      </c>
      <c r="E7" s="83">
        <f>C7</f>
        <v>2</v>
      </c>
      <c r="F7" s="86">
        <f>D7</f>
        <v>1.9525000000000001</v>
      </c>
      <c r="G7" s="89" t="s">
        <v>20</v>
      </c>
    </row>
    <row r="8" spans="1:7" x14ac:dyDescent="0.25">
      <c r="A8" s="26" t="s">
        <v>64</v>
      </c>
      <c r="B8" s="81"/>
      <c r="C8" s="27">
        <v>1.46</v>
      </c>
      <c r="D8" s="84"/>
      <c r="E8" s="84"/>
      <c r="F8" s="87"/>
      <c r="G8" s="89"/>
    </row>
    <row r="9" spans="1:7" ht="31.5" x14ac:dyDescent="0.25">
      <c r="A9" s="26" t="s">
        <v>62</v>
      </c>
      <c r="B9" s="81"/>
      <c r="C9" s="27">
        <v>2.83</v>
      </c>
      <c r="D9" s="84"/>
      <c r="E9" s="84"/>
      <c r="F9" s="87"/>
      <c r="G9" s="89"/>
    </row>
    <row r="10" spans="1:7" x14ac:dyDescent="0.25">
      <c r="A10" s="26" t="s">
        <v>63</v>
      </c>
      <c r="B10" s="81"/>
      <c r="C10" s="27">
        <v>1.52</v>
      </c>
      <c r="D10" s="85"/>
      <c r="E10" s="85"/>
      <c r="F10" s="88"/>
      <c r="G10" s="89"/>
    </row>
    <row r="11" spans="1:7" ht="31.5" x14ac:dyDescent="0.25">
      <c r="A11" s="26" t="s">
        <v>60</v>
      </c>
      <c r="B11" s="81" t="s">
        <v>61</v>
      </c>
      <c r="C11" s="27">
        <v>1</v>
      </c>
      <c r="D11" s="84">
        <f>AVERAGE(C11:C14)</f>
        <v>0.5625</v>
      </c>
      <c r="E11" s="84">
        <f>C11</f>
        <v>1</v>
      </c>
      <c r="F11" s="87">
        <f>D11</f>
        <v>0.5625</v>
      </c>
      <c r="G11" s="89" t="s">
        <v>18</v>
      </c>
    </row>
    <row r="12" spans="1:7" x14ac:dyDescent="0.25">
      <c r="A12" s="26" t="s">
        <v>64</v>
      </c>
      <c r="B12" s="81"/>
      <c r="C12" s="27">
        <v>0.15</v>
      </c>
      <c r="D12" s="84"/>
      <c r="E12" s="84"/>
      <c r="F12" s="87"/>
      <c r="G12" s="89"/>
    </row>
    <row r="13" spans="1:7" ht="31.5" x14ac:dyDescent="0.25">
      <c r="A13" s="26" t="s">
        <v>62</v>
      </c>
      <c r="B13" s="81"/>
      <c r="C13" s="27">
        <v>0.2</v>
      </c>
      <c r="D13" s="84"/>
      <c r="E13" s="84"/>
      <c r="F13" s="87"/>
      <c r="G13" s="89"/>
    </row>
    <row r="14" spans="1:7" x14ac:dyDescent="0.25">
      <c r="A14" s="26" t="s">
        <v>63</v>
      </c>
      <c r="B14" s="81"/>
      <c r="C14" s="27">
        <v>0.9</v>
      </c>
      <c r="D14" s="85"/>
      <c r="E14" s="85"/>
      <c r="F14" s="88"/>
      <c r="G14" s="89"/>
    </row>
    <row r="15" spans="1:7" ht="31.5" x14ac:dyDescent="0.25">
      <c r="A15" s="26" t="s">
        <v>60</v>
      </c>
      <c r="B15" s="81" t="s">
        <v>27</v>
      </c>
      <c r="C15" s="27">
        <v>4.2</v>
      </c>
      <c r="D15" s="83">
        <f>+AVERAGE(C15:C18)*1.075</f>
        <v>6.0253750000000004</v>
      </c>
      <c r="E15" s="83">
        <f>C15</f>
        <v>4.2</v>
      </c>
      <c r="F15" s="86">
        <f>D15</f>
        <v>6.0253750000000004</v>
      </c>
      <c r="G15" s="89" t="s">
        <v>18</v>
      </c>
    </row>
    <row r="16" spans="1:7" x14ac:dyDescent="0.25">
      <c r="A16" s="26" t="s">
        <v>64</v>
      </c>
      <c r="B16" s="81"/>
      <c r="C16" s="27">
        <v>2.72</v>
      </c>
      <c r="D16" s="84"/>
      <c r="E16" s="84"/>
      <c r="F16" s="87"/>
      <c r="G16" s="89"/>
    </row>
    <row r="17" spans="1:7" ht="31.5" x14ac:dyDescent="0.25">
      <c r="A17" s="26" t="s">
        <v>62</v>
      </c>
      <c r="B17" s="81"/>
      <c r="C17" s="27">
        <v>6.5</v>
      </c>
      <c r="D17" s="84"/>
      <c r="E17" s="84"/>
      <c r="F17" s="87"/>
      <c r="G17" s="89"/>
    </row>
    <row r="18" spans="1:7" x14ac:dyDescent="0.25">
      <c r="A18" s="26" t="s">
        <v>63</v>
      </c>
      <c r="B18" s="81"/>
      <c r="C18" s="27">
        <v>9</v>
      </c>
      <c r="D18" s="85"/>
      <c r="E18" s="85"/>
      <c r="F18" s="88"/>
      <c r="G18" s="89"/>
    </row>
    <row r="19" spans="1:7" ht="31.5" x14ac:dyDescent="0.25">
      <c r="A19" s="26" t="s">
        <v>60</v>
      </c>
      <c r="B19" s="81" t="s">
        <v>21</v>
      </c>
      <c r="C19" s="27">
        <v>0.8</v>
      </c>
      <c r="D19" s="83">
        <f>+AVERAGE(C19:C22)</f>
        <v>0.51249999999999996</v>
      </c>
      <c r="E19" s="83">
        <f>C19</f>
        <v>0.8</v>
      </c>
      <c r="F19" s="86">
        <f>D19</f>
        <v>0.51249999999999996</v>
      </c>
      <c r="G19" s="89" t="s">
        <v>18</v>
      </c>
    </row>
    <row r="20" spans="1:7" x14ac:dyDescent="0.25">
      <c r="A20" s="26" t="s">
        <v>64</v>
      </c>
      <c r="B20" s="81"/>
      <c r="C20" s="27">
        <v>0.84</v>
      </c>
      <c r="D20" s="84"/>
      <c r="E20" s="84"/>
      <c r="F20" s="87"/>
      <c r="G20" s="89"/>
    </row>
    <row r="21" spans="1:7" ht="31.5" x14ac:dyDescent="0.25">
      <c r="A21" s="26" t="s">
        <v>62</v>
      </c>
      <c r="B21" s="81"/>
      <c r="C21" s="27">
        <v>0.15</v>
      </c>
      <c r="D21" s="84"/>
      <c r="E21" s="84"/>
      <c r="F21" s="87"/>
      <c r="G21" s="89"/>
    </row>
    <row r="22" spans="1:7" x14ac:dyDescent="0.25">
      <c r="A22" s="26" t="s">
        <v>63</v>
      </c>
      <c r="B22" s="81"/>
      <c r="C22" s="27">
        <v>0.26</v>
      </c>
      <c r="D22" s="85"/>
      <c r="E22" s="85"/>
      <c r="F22" s="88"/>
      <c r="G22" s="89"/>
    </row>
    <row r="23" spans="1:7" ht="31.5" x14ac:dyDescent="0.25">
      <c r="A23" s="26" t="s">
        <v>60</v>
      </c>
      <c r="B23" s="81" t="s">
        <v>22</v>
      </c>
      <c r="C23" s="27">
        <v>12.33</v>
      </c>
      <c r="D23" s="83">
        <f>+AVERAGE(C23:C26)*1.65</f>
        <v>13.513500000000001</v>
      </c>
      <c r="E23" s="83">
        <f>C23</f>
        <v>12.33</v>
      </c>
      <c r="F23" s="86">
        <f>D23</f>
        <v>13.513500000000001</v>
      </c>
      <c r="G23" s="90" t="s">
        <v>18</v>
      </c>
    </row>
    <row r="24" spans="1:7" x14ac:dyDescent="0.25">
      <c r="A24" s="26" t="s">
        <v>64</v>
      </c>
      <c r="B24" s="81"/>
      <c r="C24" s="27">
        <v>8.27</v>
      </c>
      <c r="D24" s="84"/>
      <c r="E24" s="84"/>
      <c r="F24" s="87"/>
      <c r="G24" s="90"/>
    </row>
    <row r="25" spans="1:7" ht="31.5" x14ac:dyDescent="0.25">
      <c r="A25" s="26" t="s">
        <v>62</v>
      </c>
      <c r="B25" s="81"/>
      <c r="C25" s="27">
        <v>8</v>
      </c>
      <c r="D25" s="84"/>
      <c r="E25" s="84"/>
      <c r="F25" s="87"/>
      <c r="G25" s="90"/>
    </row>
    <row r="26" spans="1:7" x14ac:dyDescent="0.25">
      <c r="A26" s="26" t="s">
        <v>63</v>
      </c>
      <c r="B26" s="81"/>
      <c r="C26" s="27">
        <v>4.16</v>
      </c>
      <c r="D26" s="85"/>
      <c r="E26" s="85"/>
      <c r="F26" s="88"/>
      <c r="G26" s="90"/>
    </row>
    <row r="27" spans="1:7" ht="31.5" x14ac:dyDescent="0.25">
      <c r="A27" s="26" t="s">
        <v>60</v>
      </c>
      <c r="B27" s="81" t="s">
        <v>46</v>
      </c>
      <c r="C27" s="27">
        <v>3.11</v>
      </c>
      <c r="D27" s="83">
        <f>+AVERAGE(C27:C29)*1.75</f>
        <v>5.0808333333333344</v>
      </c>
      <c r="E27" s="83">
        <f>C27</f>
        <v>3.11</v>
      </c>
      <c r="F27" s="86">
        <f>D27</f>
        <v>5.0808333333333344</v>
      </c>
      <c r="G27" s="90" t="s">
        <v>18</v>
      </c>
    </row>
    <row r="28" spans="1:7" ht="31.5" x14ac:dyDescent="0.25">
      <c r="A28" s="26" t="s">
        <v>62</v>
      </c>
      <c r="B28" s="81"/>
      <c r="C28" s="27">
        <v>2.6</v>
      </c>
      <c r="D28" s="84"/>
      <c r="E28" s="84"/>
      <c r="F28" s="87"/>
      <c r="G28" s="90"/>
    </row>
    <row r="29" spans="1:7" x14ac:dyDescent="0.25">
      <c r="A29" s="26" t="s">
        <v>63</v>
      </c>
      <c r="B29" s="81"/>
      <c r="C29" s="27">
        <v>3</v>
      </c>
      <c r="D29" s="85"/>
      <c r="E29" s="85"/>
      <c r="F29" s="88"/>
      <c r="G29" s="90"/>
    </row>
    <row r="30" spans="1:7" ht="31.5" x14ac:dyDescent="0.25">
      <c r="A30" s="26" t="s">
        <v>60</v>
      </c>
      <c r="B30" s="81" t="s">
        <v>67</v>
      </c>
      <c r="C30" s="27">
        <v>4.5</v>
      </c>
      <c r="D30" s="83">
        <f>+AVERAGE(C30:C33)*1.36</f>
        <v>6.4328000000000012</v>
      </c>
      <c r="E30" s="83">
        <f>C30</f>
        <v>4.5</v>
      </c>
      <c r="F30" s="86">
        <f>D30</f>
        <v>6.4328000000000012</v>
      </c>
      <c r="G30" s="90" t="s">
        <v>18</v>
      </c>
    </row>
    <row r="31" spans="1:7" x14ac:dyDescent="0.25">
      <c r="A31" s="26" t="s">
        <v>64</v>
      </c>
      <c r="B31" s="81"/>
      <c r="C31" s="27">
        <v>3.62</v>
      </c>
      <c r="D31" s="84"/>
      <c r="E31" s="84"/>
      <c r="F31" s="87"/>
      <c r="G31" s="90"/>
    </row>
    <row r="32" spans="1:7" x14ac:dyDescent="0.25">
      <c r="A32" s="26" t="s">
        <v>65</v>
      </c>
      <c r="B32" s="81"/>
      <c r="C32" s="27">
        <v>5.67</v>
      </c>
      <c r="D32" s="84"/>
      <c r="E32" s="84"/>
      <c r="F32" s="87"/>
      <c r="G32" s="90"/>
    </row>
    <row r="33" spans="1:7" x14ac:dyDescent="0.25">
      <c r="A33" s="26" t="s">
        <v>66</v>
      </c>
      <c r="B33" s="81"/>
      <c r="C33" s="27">
        <v>5.13</v>
      </c>
      <c r="D33" s="85"/>
      <c r="E33" s="85"/>
      <c r="F33" s="88"/>
      <c r="G33" s="90"/>
    </row>
  </sheetData>
  <mergeCells count="42">
    <mergeCell ref="B30:B33"/>
    <mergeCell ref="D30:D33"/>
    <mergeCell ref="E30:E33"/>
    <mergeCell ref="F30:F33"/>
    <mergeCell ref="G30:G33"/>
    <mergeCell ref="B27:B29"/>
    <mergeCell ref="D27:D29"/>
    <mergeCell ref="E27:E29"/>
    <mergeCell ref="F27:F29"/>
    <mergeCell ref="G27:G29"/>
    <mergeCell ref="E15:E18"/>
    <mergeCell ref="F15:F18"/>
    <mergeCell ref="G15:G18"/>
    <mergeCell ref="B19:B22"/>
    <mergeCell ref="D19:D22"/>
    <mergeCell ref="E19:E22"/>
    <mergeCell ref="F19:F22"/>
    <mergeCell ref="G19:G22"/>
    <mergeCell ref="B15:B18"/>
    <mergeCell ref="D15:D18"/>
    <mergeCell ref="B11:B14"/>
    <mergeCell ref="D11:D14"/>
    <mergeCell ref="E11:E14"/>
    <mergeCell ref="F11:F14"/>
    <mergeCell ref="G11:G14"/>
    <mergeCell ref="B23:B26"/>
    <mergeCell ref="D23:D26"/>
    <mergeCell ref="E23:E26"/>
    <mergeCell ref="F23:F26"/>
    <mergeCell ref="G23:G26"/>
    <mergeCell ref="B7:B10"/>
    <mergeCell ref="D7:D10"/>
    <mergeCell ref="E7:E10"/>
    <mergeCell ref="F7:F10"/>
    <mergeCell ref="G7:G10"/>
    <mergeCell ref="A1:G1"/>
    <mergeCell ref="A2:G2"/>
    <mergeCell ref="A3:G3"/>
    <mergeCell ref="A5:A6"/>
    <mergeCell ref="B5:B6"/>
    <mergeCell ref="C5:C6"/>
    <mergeCell ref="D5:G5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paperSize="140" scale="8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G14"/>
  <sheetViews>
    <sheetView showGridLines="0" zoomScaleNormal="100" workbookViewId="0">
      <selection activeCell="F4" sqref="F4"/>
    </sheetView>
  </sheetViews>
  <sheetFormatPr baseColWidth="10" defaultRowHeight="15.75" x14ac:dyDescent="0.25"/>
  <cols>
    <col min="4" max="4" width="67.625" customWidth="1"/>
    <col min="5" max="5" width="17.875" customWidth="1"/>
    <col min="6" max="6" width="19.625" bestFit="1" customWidth="1"/>
    <col min="7" max="7" width="20.375" bestFit="1" customWidth="1"/>
  </cols>
  <sheetData>
    <row r="1" spans="4:7" x14ac:dyDescent="0.25">
      <c r="D1" s="91" t="s">
        <v>68</v>
      </c>
      <c r="E1" s="91"/>
      <c r="F1" s="91"/>
      <c r="G1" s="91"/>
    </row>
    <row r="2" spans="4:7" ht="16.5" thickBot="1" x14ac:dyDescent="0.3"/>
    <row r="3" spans="4:7" ht="31.5" x14ac:dyDescent="0.25">
      <c r="D3" s="34" t="s">
        <v>50</v>
      </c>
      <c r="E3" s="35" t="s">
        <v>3</v>
      </c>
      <c r="F3" s="36" t="s">
        <v>132</v>
      </c>
      <c r="G3" s="35" t="s">
        <v>51</v>
      </c>
    </row>
    <row r="4" spans="4:7" x14ac:dyDescent="0.25">
      <c r="D4" s="37" t="s">
        <v>52</v>
      </c>
      <c r="E4" s="38"/>
      <c r="F4" s="39"/>
      <c r="G4" s="38"/>
    </row>
    <row r="5" spans="4:7" x14ac:dyDescent="0.25">
      <c r="D5" s="40" t="s">
        <v>54</v>
      </c>
      <c r="E5" s="41">
        <v>655121168</v>
      </c>
      <c r="F5" s="42">
        <f>E5*5%</f>
        <v>32756058.400000002</v>
      </c>
      <c r="G5" s="43">
        <f t="shared" ref="G5:G11" si="0">+F5+E5</f>
        <v>687877226.39999998</v>
      </c>
    </row>
    <row r="6" spans="4:7" x14ac:dyDescent="0.25">
      <c r="D6" s="40" t="s">
        <v>58</v>
      </c>
      <c r="E6" s="41">
        <v>1833331858</v>
      </c>
      <c r="F6" s="42"/>
      <c r="G6" s="43">
        <f t="shared" si="0"/>
        <v>1833331858</v>
      </c>
    </row>
    <row r="7" spans="4:7" x14ac:dyDescent="0.25">
      <c r="D7" s="40" t="s">
        <v>59</v>
      </c>
      <c r="E7" s="41">
        <v>15000000</v>
      </c>
      <c r="F7" s="42"/>
      <c r="G7" s="43">
        <f t="shared" si="0"/>
        <v>15000000</v>
      </c>
    </row>
    <row r="8" spans="4:7" hidden="1" x14ac:dyDescent="0.25">
      <c r="D8" s="40" t="s">
        <v>55</v>
      </c>
      <c r="E8" s="41">
        <v>0</v>
      </c>
      <c r="F8" s="42"/>
      <c r="G8" s="43">
        <f t="shared" si="0"/>
        <v>0</v>
      </c>
    </row>
    <row r="9" spans="4:7" x14ac:dyDescent="0.25">
      <c r="D9" s="40" t="s">
        <v>56</v>
      </c>
      <c r="E9" s="41">
        <v>15867381</v>
      </c>
      <c r="F9" s="42">
        <f>E9*5%</f>
        <v>793369.05</v>
      </c>
      <c r="G9" s="43">
        <f t="shared" si="0"/>
        <v>16660750.050000001</v>
      </c>
    </row>
    <row r="10" spans="4:7" x14ac:dyDescent="0.25">
      <c r="D10" s="40" t="s">
        <v>57</v>
      </c>
      <c r="E10" s="41">
        <v>198581025</v>
      </c>
      <c r="F10" s="42">
        <f>E10*5%</f>
        <v>9929051.25</v>
      </c>
      <c r="G10" s="43">
        <f t="shared" si="0"/>
        <v>208510076.25</v>
      </c>
    </row>
    <row r="11" spans="4:7" x14ac:dyDescent="0.25">
      <c r="D11" s="40" t="s">
        <v>69</v>
      </c>
      <c r="E11" s="41">
        <v>1603367965</v>
      </c>
      <c r="F11" s="42"/>
      <c r="G11" s="43">
        <f t="shared" si="0"/>
        <v>1603367965</v>
      </c>
    </row>
    <row r="12" spans="4:7" x14ac:dyDescent="0.25">
      <c r="D12" s="44" t="s">
        <v>53</v>
      </c>
      <c r="E12" s="45">
        <f>SUM(E5:E11)</f>
        <v>4321269397</v>
      </c>
      <c r="F12" s="45">
        <f t="shared" ref="F12" si="1">SUM(F5:F10)</f>
        <v>43478478.700000003</v>
      </c>
      <c r="G12" s="45">
        <f>SUM(G5:G11)</f>
        <v>4364747875.7000008</v>
      </c>
    </row>
    <row r="14" spans="4:7" x14ac:dyDescent="0.25">
      <c r="E14" s="48"/>
    </row>
  </sheetData>
  <mergeCells count="1">
    <mergeCell ref="D1:G1"/>
  </mergeCells>
  <pageMargins left="0.70866141732283472" right="0.70866141732283472" top="0.74803149606299213" bottom="0.74803149606299213" header="0.31496062992125984" footer="0.31496062992125984"/>
  <pageSetup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D50"/>
  <sheetViews>
    <sheetView showGridLines="0" workbookViewId="0">
      <pane ySplit="2" topLeftCell="A3" activePane="bottomLeft" state="frozen"/>
      <selection activeCell="A62" sqref="A62:B62"/>
      <selection pane="bottomLeft" activeCell="G9" sqref="G9"/>
    </sheetView>
  </sheetViews>
  <sheetFormatPr baseColWidth="10" defaultRowHeight="12.75" x14ac:dyDescent="0.2"/>
  <cols>
    <col min="1" max="1" width="36.25" style="65" customWidth="1"/>
    <col min="2" max="2" width="12.625" style="65" customWidth="1"/>
    <col min="3" max="255" width="11" style="65"/>
    <col min="256" max="256" width="36.25" style="65" customWidth="1"/>
    <col min="257" max="257" width="12.625" style="65" customWidth="1"/>
    <col min="258" max="511" width="11" style="65"/>
    <col min="512" max="512" width="36.25" style="65" customWidth="1"/>
    <col min="513" max="513" width="12.625" style="65" customWidth="1"/>
    <col min="514" max="767" width="11" style="65"/>
    <col min="768" max="768" width="36.25" style="65" customWidth="1"/>
    <col min="769" max="769" width="12.625" style="65" customWidth="1"/>
    <col min="770" max="1023" width="11" style="65"/>
    <col min="1024" max="1024" width="36.25" style="65" customWidth="1"/>
    <col min="1025" max="1025" width="12.625" style="65" customWidth="1"/>
    <col min="1026" max="1279" width="11" style="65"/>
    <col min="1280" max="1280" width="36.25" style="65" customWidth="1"/>
    <col min="1281" max="1281" width="12.625" style="65" customWidth="1"/>
    <col min="1282" max="1535" width="11" style="65"/>
    <col min="1536" max="1536" width="36.25" style="65" customWidth="1"/>
    <col min="1537" max="1537" width="12.625" style="65" customWidth="1"/>
    <col min="1538" max="1791" width="11" style="65"/>
    <col min="1792" max="1792" width="36.25" style="65" customWidth="1"/>
    <col min="1793" max="1793" width="12.625" style="65" customWidth="1"/>
    <col min="1794" max="2047" width="11" style="65"/>
    <col min="2048" max="2048" width="36.25" style="65" customWidth="1"/>
    <col min="2049" max="2049" width="12.625" style="65" customWidth="1"/>
    <col min="2050" max="2303" width="11" style="65"/>
    <col min="2304" max="2304" width="36.25" style="65" customWidth="1"/>
    <col min="2305" max="2305" width="12.625" style="65" customWidth="1"/>
    <col min="2306" max="2559" width="11" style="65"/>
    <col min="2560" max="2560" width="36.25" style="65" customWidth="1"/>
    <col min="2561" max="2561" width="12.625" style="65" customWidth="1"/>
    <col min="2562" max="2815" width="11" style="65"/>
    <col min="2816" max="2816" width="36.25" style="65" customWidth="1"/>
    <col min="2817" max="2817" width="12.625" style="65" customWidth="1"/>
    <col min="2818" max="3071" width="11" style="65"/>
    <col min="3072" max="3072" width="36.25" style="65" customWidth="1"/>
    <col min="3073" max="3073" width="12.625" style="65" customWidth="1"/>
    <col min="3074" max="3327" width="11" style="65"/>
    <col min="3328" max="3328" width="36.25" style="65" customWidth="1"/>
    <col min="3329" max="3329" width="12.625" style="65" customWidth="1"/>
    <col min="3330" max="3583" width="11" style="65"/>
    <col min="3584" max="3584" width="36.25" style="65" customWidth="1"/>
    <col min="3585" max="3585" width="12.625" style="65" customWidth="1"/>
    <col min="3586" max="3839" width="11" style="65"/>
    <col min="3840" max="3840" width="36.25" style="65" customWidth="1"/>
    <col min="3841" max="3841" width="12.625" style="65" customWidth="1"/>
    <col min="3842" max="4095" width="11" style="65"/>
    <col min="4096" max="4096" width="36.25" style="65" customWidth="1"/>
    <col min="4097" max="4097" width="12.625" style="65" customWidth="1"/>
    <col min="4098" max="4351" width="11" style="65"/>
    <col min="4352" max="4352" width="36.25" style="65" customWidth="1"/>
    <col min="4353" max="4353" width="12.625" style="65" customWidth="1"/>
    <col min="4354" max="4607" width="11" style="65"/>
    <col min="4608" max="4608" width="36.25" style="65" customWidth="1"/>
    <col min="4609" max="4609" width="12.625" style="65" customWidth="1"/>
    <col min="4610" max="4863" width="11" style="65"/>
    <col min="4864" max="4864" width="36.25" style="65" customWidth="1"/>
    <col min="4865" max="4865" width="12.625" style="65" customWidth="1"/>
    <col min="4866" max="5119" width="11" style="65"/>
    <col min="5120" max="5120" width="36.25" style="65" customWidth="1"/>
    <col min="5121" max="5121" width="12.625" style="65" customWidth="1"/>
    <col min="5122" max="5375" width="11" style="65"/>
    <col min="5376" max="5376" width="36.25" style="65" customWidth="1"/>
    <col min="5377" max="5377" width="12.625" style="65" customWidth="1"/>
    <col min="5378" max="5631" width="11" style="65"/>
    <col min="5632" max="5632" width="36.25" style="65" customWidth="1"/>
    <col min="5633" max="5633" width="12.625" style="65" customWidth="1"/>
    <col min="5634" max="5887" width="11" style="65"/>
    <col min="5888" max="5888" width="36.25" style="65" customWidth="1"/>
    <col min="5889" max="5889" width="12.625" style="65" customWidth="1"/>
    <col min="5890" max="6143" width="11" style="65"/>
    <col min="6144" max="6144" width="36.25" style="65" customWidth="1"/>
    <col min="6145" max="6145" width="12.625" style="65" customWidth="1"/>
    <col min="6146" max="6399" width="11" style="65"/>
    <col min="6400" max="6400" width="36.25" style="65" customWidth="1"/>
    <col min="6401" max="6401" width="12.625" style="65" customWidth="1"/>
    <col min="6402" max="6655" width="11" style="65"/>
    <col min="6656" max="6656" width="36.25" style="65" customWidth="1"/>
    <col min="6657" max="6657" width="12.625" style="65" customWidth="1"/>
    <col min="6658" max="6911" width="11" style="65"/>
    <col min="6912" max="6912" width="36.25" style="65" customWidth="1"/>
    <col min="6913" max="6913" width="12.625" style="65" customWidth="1"/>
    <col min="6914" max="7167" width="11" style="65"/>
    <col min="7168" max="7168" width="36.25" style="65" customWidth="1"/>
    <col min="7169" max="7169" width="12.625" style="65" customWidth="1"/>
    <col min="7170" max="7423" width="11" style="65"/>
    <col min="7424" max="7424" width="36.25" style="65" customWidth="1"/>
    <col min="7425" max="7425" width="12.625" style="65" customWidth="1"/>
    <col min="7426" max="7679" width="11" style="65"/>
    <col min="7680" max="7680" width="36.25" style="65" customWidth="1"/>
    <col min="7681" max="7681" width="12.625" style="65" customWidth="1"/>
    <col min="7682" max="7935" width="11" style="65"/>
    <col min="7936" max="7936" width="36.25" style="65" customWidth="1"/>
    <col min="7937" max="7937" width="12.625" style="65" customWidth="1"/>
    <col min="7938" max="8191" width="11" style="65"/>
    <col min="8192" max="8192" width="36.25" style="65" customWidth="1"/>
    <col min="8193" max="8193" width="12.625" style="65" customWidth="1"/>
    <col min="8194" max="8447" width="11" style="65"/>
    <col min="8448" max="8448" width="36.25" style="65" customWidth="1"/>
    <col min="8449" max="8449" width="12.625" style="65" customWidth="1"/>
    <col min="8450" max="8703" width="11" style="65"/>
    <col min="8704" max="8704" width="36.25" style="65" customWidth="1"/>
    <col min="8705" max="8705" width="12.625" style="65" customWidth="1"/>
    <col min="8706" max="8959" width="11" style="65"/>
    <col min="8960" max="8960" width="36.25" style="65" customWidth="1"/>
    <col min="8961" max="8961" width="12.625" style="65" customWidth="1"/>
    <col min="8962" max="9215" width="11" style="65"/>
    <col min="9216" max="9216" width="36.25" style="65" customWidth="1"/>
    <col min="9217" max="9217" width="12.625" style="65" customWidth="1"/>
    <col min="9218" max="9471" width="11" style="65"/>
    <col min="9472" max="9472" width="36.25" style="65" customWidth="1"/>
    <col min="9473" max="9473" width="12.625" style="65" customWidth="1"/>
    <col min="9474" max="9727" width="11" style="65"/>
    <col min="9728" max="9728" width="36.25" style="65" customWidth="1"/>
    <col min="9729" max="9729" width="12.625" style="65" customWidth="1"/>
    <col min="9730" max="9983" width="11" style="65"/>
    <col min="9984" max="9984" width="36.25" style="65" customWidth="1"/>
    <col min="9985" max="9985" width="12.625" style="65" customWidth="1"/>
    <col min="9986" max="10239" width="11" style="65"/>
    <col min="10240" max="10240" width="36.25" style="65" customWidth="1"/>
    <col min="10241" max="10241" width="12.625" style="65" customWidth="1"/>
    <col min="10242" max="10495" width="11" style="65"/>
    <col min="10496" max="10496" width="36.25" style="65" customWidth="1"/>
    <col min="10497" max="10497" width="12.625" style="65" customWidth="1"/>
    <col min="10498" max="10751" width="11" style="65"/>
    <col min="10752" max="10752" width="36.25" style="65" customWidth="1"/>
    <col min="10753" max="10753" width="12.625" style="65" customWidth="1"/>
    <col min="10754" max="11007" width="11" style="65"/>
    <col min="11008" max="11008" width="36.25" style="65" customWidth="1"/>
    <col min="11009" max="11009" width="12.625" style="65" customWidth="1"/>
    <col min="11010" max="11263" width="11" style="65"/>
    <col min="11264" max="11264" width="36.25" style="65" customWidth="1"/>
    <col min="11265" max="11265" width="12.625" style="65" customWidth="1"/>
    <col min="11266" max="11519" width="11" style="65"/>
    <col min="11520" max="11520" width="36.25" style="65" customWidth="1"/>
    <col min="11521" max="11521" width="12.625" style="65" customWidth="1"/>
    <col min="11522" max="11775" width="11" style="65"/>
    <col min="11776" max="11776" width="36.25" style="65" customWidth="1"/>
    <col min="11777" max="11777" width="12.625" style="65" customWidth="1"/>
    <col min="11778" max="12031" width="11" style="65"/>
    <col min="12032" max="12032" width="36.25" style="65" customWidth="1"/>
    <col min="12033" max="12033" width="12.625" style="65" customWidth="1"/>
    <col min="12034" max="12287" width="11" style="65"/>
    <col min="12288" max="12288" width="36.25" style="65" customWidth="1"/>
    <col min="12289" max="12289" width="12.625" style="65" customWidth="1"/>
    <col min="12290" max="12543" width="11" style="65"/>
    <col min="12544" max="12544" width="36.25" style="65" customWidth="1"/>
    <col min="12545" max="12545" width="12.625" style="65" customWidth="1"/>
    <col min="12546" max="12799" width="11" style="65"/>
    <col min="12800" max="12800" width="36.25" style="65" customWidth="1"/>
    <col min="12801" max="12801" width="12.625" style="65" customWidth="1"/>
    <col min="12802" max="13055" width="11" style="65"/>
    <col min="13056" max="13056" width="36.25" style="65" customWidth="1"/>
    <col min="13057" max="13057" width="12.625" style="65" customWidth="1"/>
    <col min="13058" max="13311" width="11" style="65"/>
    <col min="13312" max="13312" width="36.25" style="65" customWidth="1"/>
    <col min="13313" max="13313" width="12.625" style="65" customWidth="1"/>
    <col min="13314" max="13567" width="11" style="65"/>
    <col min="13568" max="13568" width="36.25" style="65" customWidth="1"/>
    <col min="13569" max="13569" width="12.625" style="65" customWidth="1"/>
    <col min="13570" max="13823" width="11" style="65"/>
    <col min="13824" max="13824" width="36.25" style="65" customWidth="1"/>
    <col min="13825" max="13825" width="12.625" style="65" customWidth="1"/>
    <col min="13826" max="14079" width="11" style="65"/>
    <col min="14080" max="14080" width="36.25" style="65" customWidth="1"/>
    <col min="14081" max="14081" width="12.625" style="65" customWidth="1"/>
    <col min="14082" max="14335" width="11" style="65"/>
    <col min="14336" max="14336" width="36.25" style="65" customWidth="1"/>
    <col min="14337" max="14337" width="12.625" style="65" customWidth="1"/>
    <col min="14338" max="14591" width="11" style="65"/>
    <col min="14592" max="14592" width="36.25" style="65" customWidth="1"/>
    <col min="14593" max="14593" width="12.625" style="65" customWidth="1"/>
    <col min="14594" max="14847" width="11" style="65"/>
    <col min="14848" max="14848" width="36.25" style="65" customWidth="1"/>
    <col min="14849" max="14849" width="12.625" style="65" customWidth="1"/>
    <col min="14850" max="15103" width="11" style="65"/>
    <col min="15104" max="15104" width="36.25" style="65" customWidth="1"/>
    <col min="15105" max="15105" width="12.625" style="65" customWidth="1"/>
    <col min="15106" max="15359" width="11" style="65"/>
    <col min="15360" max="15360" width="36.25" style="65" customWidth="1"/>
    <col min="15361" max="15361" width="12.625" style="65" customWidth="1"/>
    <col min="15362" max="15615" width="11" style="65"/>
    <col min="15616" max="15616" width="36.25" style="65" customWidth="1"/>
    <col min="15617" max="15617" width="12.625" style="65" customWidth="1"/>
    <col min="15618" max="15871" width="11" style="65"/>
    <col min="15872" max="15872" width="36.25" style="65" customWidth="1"/>
    <col min="15873" max="15873" width="12.625" style="65" customWidth="1"/>
    <col min="15874" max="16127" width="11" style="65"/>
    <col min="16128" max="16128" width="36.25" style="65" customWidth="1"/>
    <col min="16129" max="16129" width="12.625" style="65" customWidth="1"/>
    <col min="16130" max="16384" width="11" style="65"/>
  </cols>
  <sheetData>
    <row r="1" spans="1:4" ht="18" customHeight="1" x14ac:dyDescent="0.3">
      <c r="A1" s="92" t="s">
        <v>77</v>
      </c>
      <c r="B1" s="92"/>
      <c r="C1" s="92"/>
      <c r="D1" s="92"/>
    </row>
    <row r="2" spans="1:4" ht="15" customHeight="1" x14ac:dyDescent="0.3">
      <c r="A2" s="92" t="s">
        <v>130</v>
      </c>
      <c r="B2" s="92"/>
      <c r="C2" s="92"/>
      <c r="D2" s="92"/>
    </row>
    <row r="3" spans="1:4" ht="16.5" x14ac:dyDescent="0.3">
      <c r="A3" s="92" t="s">
        <v>78</v>
      </c>
      <c r="B3" s="92"/>
      <c r="C3" s="92"/>
      <c r="D3" s="92"/>
    </row>
    <row r="4" spans="1:4" ht="20.25" customHeight="1" x14ac:dyDescent="0.2">
      <c r="A4" s="93"/>
      <c r="B4" s="93"/>
      <c r="C4" s="93"/>
      <c r="D4" s="93"/>
    </row>
    <row r="5" spans="1:4" ht="38.25" x14ac:dyDescent="0.2">
      <c r="A5" s="64" t="s">
        <v>79</v>
      </c>
      <c r="B5" s="64" t="s">
        <v>80</v>
      </c>
      <c r="C5" s="64" t="s">
        <v>81</v>
      </c>
      <c r="D5" s="64" t="s">
        <v>82</v>
      </c>
    </row>
    <row r="6" spans="1:4" x14ac:dyDescent="0.2">
      <c r="A6" s="63" t="s">
        <v>83</v>
      </c>
      <c r="B6" s="62">
        <v>65551008</v>
      </c>
      <c r="C6" s="63" t="s">
        <v>84</v>
      </c>
      <c r="D6" s="61">
        <v>24053</v>
      </c>
    </row>
    <row r="7" spans="1:4" x14ac:dyDescent="0.2">
      <c r="A7" s="63" t="s">
        <v>85</v>
      </c>
      <c r="B7" s="62">
        <v>52420220</v>
      </c>
      <c r="C7" s="63" t="s">
        <v>84</v>
      </c>
      <c r="D7" s="61">
        <v>28284</v>
      </c>
    </row>
    <row r="8" spans="1:4" x14ac:dyDescent="0.2">
      <c r="A8" s="63" t="s">
        <v>86</v>
      </c>
      <c r="B8" s="62">
        <v>51921921</v>
      </c>
      <c r="C8" s="63" t="s">
        <v>84</v>
      </c>
      <c r="D8" s="61">
        <v>24869</v>
      </c>
    </row>
    <row r="9" spans="1:4" x14ac:dyDescent="0.2">
      <c r="A9" s="63" t="s">
        <v>87</v>
      </c>
      <c r="B9" s="62">
        <v>19281461</v>
      </c>
      <c r="C9" s="63" t="s">
        <v>88</v>
      </c>
      <c r="D9" s="61">
        <v>19660</v>
      </c>
    </row>
    <row r="10" spans="1:4" x14ac:dyDescent="0.2">
      <c r="A10" s="63" t="s">
        <v>89</v>
      </c>
      <c r="B10" s="62">
        <v>19370215</v>
      </c>
      <c r="C10" s="63" t="s">
        <v>88</v>
      </c>
      <c r="D10" s="61">
        <v>21775</v>
      </c>
    </row>
    <row r="11" spans="1:4" x14ac:dyDescent="0.2">
      <c r="A11" s="63" t="s">
        <v>90</v>
      </c>
      <c r="B11" s="62">
        <v>52429163</v>
      </c>
      <c r="C11" s="63" t="s">
        <v>84</v>
      </c>
      <c r="D11" s="61">
        <v>28783</v>
      </c>
    </row>
    <row r="12" spans="1:4" x14ac:dyDescent="0.2">
      <c r="A12" s="63" t="s">
        <v>91</v>
      </c>
      <c r="B12" s="62">
        <v>79152329</v>
      </c>
      <c r="C12" s="63" t="s">
        <v>88</v>
      </c>
      <c r="D12" s="61">
        <v>22308</v>
      </c>
    </row>
    <row r="13" spans="1:4" x14ac:dyDescent="0.2">
      <c r="A13" s="63" t="s">
        <v>92</v>
      </c>
      <c r="B13" s="62">
        <v>79964987</v>
      </c>
      <c r="C13" s="63" t="s">
        <v>88</v>
      </c>
      <c r="D13" s="61">
        <v>28472</v>
      </c>
    </row>
    <row r="14" spans="1:4" x14ac:dyDescent="0.2">
      <c r="A14" s="63" t="s">
        <v>93</v>
      </c>
      <c r="B14" s="62">
        <v>51742487</v>
      </c>
      <c r="C14" s="63" t="s">
        <v>84</v>
      </c>
      <c r="D14" s="61">
        <v>23416</v>
      </c>
    </row>
    <row r="15" spans="1:4" x14ac:dyDescent="0.2">
      <c r="A15" s="63" t="s">
        <v>94</v>
      </c>
      <c r="B15" s="62">
        <v>19372928</v>
      </c>
      <c r="C15" s="63" t="s">
        <v>88</v>
      </c>
      <c r="D15" s="61">
        <v>20465</v>
      </c>
    </row>
    <row r="16" spans="1:4" x14ac:dyDescent="0.2">
      <c r="A16" s="63" t="s">
        <v>95</v>
      </c>
      <c r="B16" s="62">
        <v>42066163</v>
      </c>
      <c r="C16" s="63" t="s">
        <v>84</v>
      </c>
      <c r="D16" s="61">
        <v>22376</v>
      </c>
    </row>
    <row r="17" spans="1:4" x14ac:dyDescent="0.2">
      <c r="A17" s="63" t="s">
        <v>96</v>
      </c>
      <c r="B17" s="62">
        <v>79308271</v>
      </c>
      <c r="C17" s="63" t="s">
        <v>88</v>
      </c>
      <c r="D17" s="61">
        <v>23469</v>
      </c>
    </row>
    <row r="18" spans="1:4" x14ac:dyDescent="0.2">
      <c r="A18" s="63" t="s">
        <v>97</v>
      </c>
      <c r="B18" s="62">
        <v>51605850</v>
      </c>
      <c r="C18" s="63" t="s">
        <v>84</v>
      </c>
      <c r="D18" s="61">
        <v>22444</v>
      </c>
    </row>
    <row r="19" spans="1:4" x14ac:dyDescent="0.2">
      <c r="A19" s="63" t="s">
        <v>98</v>
      </c>
      <c r="B19" s="62">
        <v>79569544</v>
      </c>
      <c r="C19" s="63" t="s">
        <v>88</v>
      </c>
      <c r="D19" s="61">
        <v>26235</v>
      </c>
    </row>
    <row r="20" spans="1:4" x14ac:dyDescent="0.2">
      <c r="A20" s="63" t="s">
        <v>99</v>
      </c>
      <c r="B20" s="62">
        <v>52259657</v>
      </c>
      <c r="C20" s="63" t="s">
        <v>84</v>
      </c>
      <c r="D20" s="61">
        <v>27663</v>
      </c>
    </row>
    <row r="21" spans="1:4" x14ac:dyDescent="0.2">
      <c r="A21" s="63" t="s">
        <v>100</v>
      </c>
      <c r="B21" s="62">
        <v>52215945</v>
      </c>
      <c r="C21" s="63" t="s">
        <v>84</v>
      </c>
      <c r="D21" s="61">
        <v>27826</v>
      </c>
    </row>
    <row r="22" spans="1:4" x14ac:dyDescent="0.2">
      <c r="A22" s="63" t="s">
        <v>101</v>
      </c>
      <c r="B22" s="62">
        <v>79811966</v>
      </c>
      <c r="C22" s="63" t="s">
        <v>88</v>
      </c>
      <c r="D22" s="61">
        <v>28561</v>
      </c>
    </row>
    <row r="23" spans="1:4" x14ac:dyDescent="0.2">
      <c r="A23" s="63" t="s">
        <v>102</v>
      </c>
      <c r="B23" s="62">
        <v>52863468</v>
      </c>
      <c r="C23" s="63" t="s">
        <v>84</v>
      </c>
      <c r="D23" s="61">
        <v>29829</v>
      </c>
    </row>
    <row r="24" spans="1:4" x14ac:dyDescent="0.2">
      <c r="A24" s="63" t="s">
        <v>103</v>
      </c>
      <c r="B24" s="62">
        <v>53108645</v>
      </c>
      <c r="C24" s="63" t="s">
        <v>84</v>
      </c>
      <c r="D24" s="61">
        <v>31444</v>
      </c>
    </row>
    <row r="25" spans="1:4" x14ac:dyDescent="0.2">
      <c r="A25" s="63" t="s">
        <v>104</v>
      </c>
      <c r="B25" s="62">
        <v>52541362</v>
      </c>
      <c r="C25" s="63" t="s">
        <v>84</v>
      </c>
      <c r="D25" s="61">
        <v>28038</v>
      </c>
    </row>
    <row r="26" spans="1:4" x14ac:dyDescent="0.2">
      <c r="A26" s="63" t="s">
        <v>105</v>
      </c>
      <c r="B26" s="62">
        <v>63288199</v>
      </c>
      <c r="C26" s="63" t="s">
        <v>84</v>
      </c>
      <c r="D26" s="61">
        <v>21876</v>
      </c>
    </row>
    <row r="27" spans="1:4" x14ac:dyDescent="0.2">
      <c r="A27" s="63" t="s">
        <v>106</v>
      </c>
      <c r="B27" s="62">
        <v>12999817</v>
      </c>
      <c r="C27" s="63" t="s">
        <v>88</v>
      </c>
      <c r="D27" s="61">
        <v>25930</v>
      </c>
    </row>
    <row r="28" spans="1:4" x14ac:dyDescent="0.2">
      <c r="A28" s="63" t="s">
        <v>107</v>
      </c>
      <c r="B28" s="62">
        <v>52886198</v>
      </c>
      <c r="C28" s="63" t="s">
        <v>84</v>
      </c>
      <c r="D28" s="61">
        <v>30056</v>
      </c>
    </row>
    <row r="29" spans="1:4" x14ac:dyDescent="0.2">
      <c r="A29" s="63" t="s">
        <v>108</v>
      </c>
      <c r="B29" s="62">
        <v>52345465</v>
      </c>
      <c r="C29" s="63" t="s">
        <v>84</v>
      </c>
      <c r="D29" s="61">
        <v>28046</v>
      </c>
    </row>
    <row r="30" spans="1:4" x14ac:dyDescent="0.2">
      <c r="A30" s="63" t="s">
        <v>109</v>
      </c>
      <c r="B30" s="62">
        <v>51577458</v>
      </c>
      <c r="C30" s="63" t="s">
        <v>84</v>
      </c>
      <c r="D30" s="61">
        <v>21677</v>
      </c>
    </row>
    <row r="31" spans="1:4" x14ac:dyDescent="0.2">
      <c r="A31" s="63" t="s">
        <v>110</v>
      </c>
      <c r="B31" s="62">
        <v>79661051</v>
      </c>
      <c r="C31" s="63" t="s">
        <v>88</v>
      </c>
      <c r="D31" s="61">
        <v>26950</v>
      </c>
    </row>
    <row r="32" spans="1:4" x14ac:dyDescent="0.2">
      <c r="A32" s="63" t="s">
        <v>111</v>
      </c>
      <c r="B32" s="62">
        <v>51807709</v>
      </c>
      <c r="C32" s="63" t="s">
        <v>84</v>
      </c>
      <c r="D32" s="61">
        <v>23634</v>
      </c>
    </row>
    <row r="33" spans="1:4" x14ac:dyDescent="0.2">
      <c r="A33" s="63" t="s">
        <v>112</v>
      </c>
      <c r="B33" s="62">
        <v>19415892</v>
      </c>
      <c r="C33" s="63" t="s">
        <v>88</v>
      </c>
      <c r="D33" s="61">
        <v>22000</v>
      </c>
    </row>
    <row r="34" spans="1:4" x14ac:dyDescent="0.2">
      <c r="A34" s="63" t="s">
        <v>113</v>
      </c>
      <c r="B34" s="62">
        <v>51914576</v>
      </c>
      <c r="C34" s="63" t="s">
        <v>84</v>
      </c>
      <c r="D34" s="61">
        <v>24983</v>
      </c>
    </row>
    <row r="35" spans="1:4" x14ac:dyDescent="0.2">
      <c r="A35" s="63" t="s">
        <v>114</v>
      </c>
      <c r="B35" s="62">
        <v>79631906</v>
      </c>
      <c r="C35" s="63" t="s">
        <v>88</v>
      </c>
      <c r="D35" s="61">
        <v>27125</v>
      </c>
    </row>
    <row r="36" spans="1:4" x14ac:dyDescent="0.2">
      <c r="A36" s="63" t="s">
        <v>115</v>
      </c>
      <c r="B36" s="62">
        <v>52166835</v>
      </c>
      <c r="C36" s="63" t="s">
        <v>84</v>
      </c>
      <c r="D36" s="61">
        <v>27266</v>
      </c>
    </row>
    <row r="37" spans="1:4" x14ac:dyDescent="0.2">
      <c r="A37" s="63" t="s">
        <v>116</v>
      </c>
      <c r="B37" s="62">
        <v>24578617</v>
      </c>
      <c r="C37" s="63" t="s">
        <v>84</v>
      </c>
      <c r="D37" s="61">
        <v>24096</v>
      </c>
    </row>
    <row r="38" spans="1:4" x14ac:dyDescent="0.2">
      <c r="A38" s="63" t="s">
        <v>117</v>
      </c>
      <c r="B38" s="62">
        <v>51594134</v>
      </c>
      <c r="C38" s="63" t="s">
        <v>84</v>
      </c>
      <c r="D38" s="61">
        <v>22308</v>
      </c>
    </row>
    <row r="39" spans="1:4" x14ac:dyDescent="0.2">
      <c r="A39" s="63" t="s">
        <v>118</v>
      </c>
      <c r="B39" s="62">
        <v>51651013</v>
      </c>
      <c r="C39" s="63" t="s">
        <v>84</v>
      </c>
      <c r="D39" s="61">
        <v>22224</v>
      </c>
    </row>
    <row r="40" spans="1:4" x14ac:dyDescent="0.2">
      <c r="A40" s="63" t="s">
        <v>119</v>
      </c>
      <c r="B40" s="62">
        <v>51944962</v>
      </c>
      <c r="C40" s="63" t="s">
        <v>84</v>
      </c>
      <c r="D40" s="61">
        <v>25225</v>
      </c>
    </row>
    <row r="41" spans="1:4" x14ac:dyDescent="0.2">
      <c r="A41" s="63" t="s">
        <v>120</v>
      </c>
      <c r="B41" s="62">
        <v>79356562</v>
      </c>
      <c r="C41" s="63" t="s">
        <v>88</v>
      </c>
      <c r="D41" s="61">
        <v>24899</v>
      </c>
    </row>
    <row r="42" spans="1:4" x14ac:dyDescent="0.2">
      <c r="A42" s="63" t="s">
        <v>121</v>
      </c>
      <c r="B42" s="62">
        <v>79374689</v>
      </c>
      <c r="C42" s="63" t="s">
        <v>88</v>
      </c>
      <c r="D42" s="61">
        <v>24208</v>
      </c>
    </row>
    <row r="43" spans="1:4" x14ac:dyDescent="0.2">
      <c r="A43" s="63" t="s">
        <v>122</v>
      </c>
      <c r="B43" s="62">
        <v>51672276</v>
      </c>
      <c r="C43" s="63" t="s">
        <v>84</v>
      </c>
      <c r="D43" s="61">
        <v>22548</v>
      </c>
    </row>
    <row r="44" spans="1:4" x14ac:dyDescent="0.2">
      <c r="A44" s="63" t="s">
        <v>123</v>
      </c>
      <c r="B44" s="62">
        <v>79934152</v>
      </c>
      <c r="C44" s="63" t="s">
        <v>88</v>
      </c>
      <c r="D44" s="61">
        <v>28695</v>
      </c>
    </row>
    <row r="45" spans="1:4" x14ac:dyDescent="0.2">
      <c r="A45" s="63" t="s">
        <v>124</v>
      </c>
      <c r="B45" s="62">
        <v>79601885</v>
      </c>
      <c r="C45" s="63" t="s">
        <v>88</v>
      </c>
      <c r="D45" s="61">
        <v>27000</v>
      </c>
    </row>
    <row r="46" spans="1:4" x14ac:dyDescent="0.2">
      <c r="A46" s="63" t="s">
        <v>125</v>
      </c>
      <c r="B46" s="62">
        <v>1020745618</v>
      </c>
      <c r="C46" s="63" t="s">
        <v>84</v>
      </c>
      <c r="D46" s="61">
        <v>32766</v>
      </c>
    </row>
    <row r="47" spans="1:4" x14ac:dyDescent="0.2">
      <c r="A47" s="63" t="s">
        <v>126</v>
      </c>
      <c r="B47" s="62">
        <v>10248220</v>
      </c>
      <c r="C47" s="63" t="s">
        <v>88</v>
      </c>
      <c r="D47" s="61">
        <v>22066</v>
      </c>
    </row>
    <row r="48" spans="1:4" x14ac:dyDescent="0.2">
      <c r="A48" s="63" t="s">
        <v>127</v>
      </c>
      <c r="B48" s="62">
        <v>8742100</v>
      </c>
      <c r="C48" s="63" t="s">
        <v>88</v>
      </c>
      <c r="D48" s="61">
        <v>23571</v>
      </c>
    </row>
    <row r="49" spans="1:4" x14ac:dyDescent="0.2">
      <c r="A49" s="63" t="s">
        <v>128</v>
      </c>
      <c r="B49" s="62">
        <v>79046759</v>
      </c>
      <c r="C49" s="63" t="s">
        <v>88</v>
      </c>
      <c r="D49" s="61">
        <v>23977</v>
      </c>
    </row>
    <row r="50" spans="1:4" x14ac:dyDescent="0.2">
      <c r="A50" s="63" t="s">
        <v>129</v>
      </c>
      <c r="B50" s="62">
        <v>52704877</v>
      </c>
      <c r="C50" s="63" t="s">
        <v>84</v>
      </c>
      <c r="D50" s="61">
        <v>29119</v>
      </c>
    </row>
  </sheetData>
  <mergeCells count="4">
    <mergeCell ref="A1:D1"/>
    <mergeCell ref="A2:D2"/>
    <mergeCell ref="A3:D3"/>
    <mergeCell ref="A4:D4"/>
  </mergeCells>
  <dataValidations count="1">
    <dataValidation type="list" allowBlank="1" showErrorMessage="1" sqref="C6:C22 IX6:IX22 ST6:ST22 ACP6:ACP22 AML6:AML22 AWH6:AWH22 BGD6:BGD22 BPZ6:BPZ22 BZV6:BZV22 CJR6:CJR22 CTN6:CTN22 DDJ6:DDJ22 DNF6:DNF22 DXB6:DXB22 EGX6:EGX22 EQT6:EQT22 FAP6:FAP22 FKL6:FKL22 FUH6:FUH22 GED6:GED22 GNZ6:GNZ22 GXV6:GXV22 HHR6:HHR22 HRN6:HRN22 IBJ6:IBJ22 ILF6:ILF22 IVB6:IVB22 JEX6:JEX22 JOT6:JOT22 JYP6:JYP22 KIL6:KIL22 KSH6:KSH22 LCD6:LCD22 LLZ6:LLZ22 LVV6:LVV22 MFR6:MFR22 MPN6:MPN22 MZJ6:MZJ22 NJF6:NJF22 NTB6:NTB22 OCX6:OCX22 OMT6:OMT22 OWP6:OWP22 PGL6:PGL22 PQH6:PQH22 QAD6:QAD22 QJZ6:QJZ22 QTV6:QTV22 RDR6:RDR22 RNN6:RNN22 RXJ6:RXJ22 SHF6:SHF22 SRB6:SRB22 TAX6:TAX22 TKT6:TKT22 TUP6:TUP22 UEL6:UEL22 UOH6:UOH22 UYD6:UYD22 VHZ6:VHZ22 VRV6:VRV22 WBR6:WBR22 WLN6:WLN22 WVJ6:WVJ22 C65542:C65558 IX65542:IX65558 ST65542:ST65558 ACP65542:ACP65558 AML65542:AML65558 AWH65542:AWH65558 BGD65542:BGD65558 BPZ65542:BPZ65558 BZV65542:BZV65558 CJR65542:CJR65558 CTN65542:CTN65558 DDJ65542:DDJ65558 DNF65542:DNF65558 DXB65542:DXB65558 EGX65542:EGX65558 EQT65542:EQT65558 FAP65542:FAP65558 FKL65542:FKL65558 FUH65542:FUH65558 GED65542:GED65558 GNZ65542:GNZ65558 GXV65542:GXV65558 HHR65542:HHR65558 HRN65542:HRN65558 IBJ65542:IBJ65558 ILF65542:ILF65558 IVB65542:IVB65558 JEX65542:JEX65558 JOT65542:JOT65558 JYP65542:JYP65558 KIL65542:KIL65558 KSH65542:KSH65558 LCD65542:LCD65558 LLZ65542:LLZ65558 LVV65542:LVV65558 MFR65542:MFR65558 MPN65542:MPN65558 MZJ65542:MZJ65558 NJF65542:NJF65558 NTB65542:NTB65558 OCX65542:OCX65558 OMT65542:OMT65558 OWP65542:OWP65558 PGL65542:PGL65558 PQH65542:PQH65558 QAD65542:QAD65558 QJZ65542:QJZ65558 QTV65542:QTV65558 RDR65542:RDR65558 RNN65542:RNN65558 RXJ65542:RXJ65558 SHF65542:SHF65558 SRB65542:SRB65558 TAX65542:TAX65558 TKT65542:TKT65558 TUP65542:TUP65558 UEL65542:UEL65558 UOH65542:UOH65558 UYD65542:UYD65558 VHZ65542:VHZ65558 VRV65542:VRV65558 WBR65542:WBR65558 WLN65542:WLN65558 WVJ65542:WVJ65558 C131078:C131094 IX131078:IX131094 ST131078:ST131094 ACP131078:ACP131094 AML131078:AML131094 AWH131078:AWH131094 BGD131078:BGD131094 BPZ131078:BPZ131094 BZV131078:BZV131094 CJR131078:CJR131094 CTN131078:CTN131094 DDJ131078:DDJ131094 DNF131078:DNF131094 DXB131078:DXB131094 EGX131078:EGX131094 EQT131078:EQT131094 FAP131078:FAP131094 FKL131078:FKL131094 FUH131078:FUH131094 GED131078:GED131094 GNZ131078:GNZ131094 GXV131078:GXV131094 HHR131078:HHR131094 HRN131078:HRN131094 IBJ131078:IBJ131094 ILF131078:ILF131094 IVB131078:IVB131094 JEX131078:JEX131094 JOT131078:JOT131094 JYP131078:JYP131094 KIL131078:KIL131094 KSH131078:KSH131094 LCD131078:LCD131094 LLZ131078:LLZ131094 LVV131078:LVV131094 MFR131078:MFR131094 MPN131078:MPN131094 MZJ131078:MZJ131094 NJF131078:NJF131094 NTB131078:NTB131094 OCX131078:OCX131094 OMT131078:OMT131094 OWP131078:OWP131094 PGL131078:PGL131094 PQH131078:PQH131094 QAD131078:QAD131094 QJZ131078:QJZ131094 QTV131078:QTV131094 RDR131078:RDR131094 RNN131078:RNN131094 RXJ131078:RXJ131094 SHF131078:SHF131094 SRB131078:SRB131094 TAX131078:TAX131094 TKT131078:TKT131094 TUP131078:TUP131094 UEL131078:UEL131094 UOH131078:UOH131094 UYD131078:UYD131094 VHZ131078:VHZ131094 VRV131078:VRV131094 WBR131078:WBR131094 WLN131078:WLN131094 WVJ131078:WVJ131094 C196614:C196630 IX196614:IX196630 ST196614:ST196630 ACP196614:ACP196630 AML196614:AML196630 AWH196614:AWH196630 BGD196614:BGD196630 BPZ196614:BPZ196630 BZV196614:BZV196630 CJR196614:CJR196630 CTN196614:CTN196630 DDJ196614:DDJ196630 DNF196614:DNF196630 DXB196614:DXB196630 EGX196614:EGX196630 EQT196614:EQT196630 FAP196614:FAP196630 FKL196614:FKL196630 FUH196614:FUH196630 GED196614:GED196630 GNZ196614:GNZ196630 GXV196614:GXV196630 HHR196614:HHR196630 HRN196614:HRN196630 IBJ196614:IBJ196630 ILF196614:ILF196630 IVB196614:IVB196630 JEX196614:JEX196630 JOT196614:JOT196630 JYP196614:JYP196630 KIL196614:KIL196630 KSH196614:KSH196630 LCD196614:LCD196630 LLZ196614:LLZ196630 LVV196614:LVV196630 MFR196614:MFR196630 MPN196614:MPN196630 MZJ196614:MZJ196630 NJF196614:NJF196630 NTB196614:NTB196630 OCX196614:OCX196630 OMT196614:OMT196630 OWP196614:OWP196630 PGL196614:PGL196630 PQH196614:PQH196630 QAD196614:QAD196630 QJZ196614:QJZ196630 QTV196614:QTV196630 RDR196614:RDR196630 RNN196614:RNN196630 RXJ196614:RXJ196630 SHF196614:SHF196630 SRB196614:SRB196630 TAX196614:TAX196630 TKT196614:TKT196630 TUP196614:TUP196630 UEL196614:UEL196630 UOH196614:UOH196630 UYD196614:UYD196630 VHZ196614:VHZ196630 VRV196614:VRV196630 WBR196614:WBR196630 WLN196614:WLN196630 WVJ196614:WVJ196630 C262150:C262166 IX262150:IX262166 ST262150:ST262166 ACP262150:ACP262166 AML262150:AML262166 AWH262150:AWH262166 BGD262150:BGD262166 BPZ262150:BPZ262166 BZV262150:BZV262166 CJR262150:CJR262166 CTN262150:CTN262166 DDJ262150:DDJ262166 DNF262150:DNF262166 DXB262150:DXB262166 EGX262150:EGX262166 EQT262150:EQT262166 FAP262150:FAP262166 FKL262150:FKL262166 FUH262150:FUH262166 GED262150:GED262166 GNZ262150:GNZ262166 GXV262150:GXV262166 HHR262150:HHR262166 HRN262150:HRN262166 IBJ262150:IBJ262166 ILF262150:ILF262166 IVB262150:IVB262166 JEX262150:JEX262166 JOT262150:JOT262166 JYP262150:JYP262166 KIL262150:KIL262166 KSH262150:KSH262166 LCD262150:LCD262166 LLZ262150:LLZ262166 LVV262150:LVV262166 MFR262150:MFR262166 MPN262150:MPN262166 MZJ262150:MZJ262166 NJF262150:NJF262166 NTB262150:NTB262166 OCX262150:OCX262166 OMT262150:OMT262166 OWP262150:OWP262166 PGL262150:PGL262166 PQH262150:PQH262166 QAD262150:QAD262166 QJZ262150:QJZ262166 QTV262150:QTV262166 RDR262150:RDR262166 RNN262150:RNN262166 RXJ262150:RXJ262166 SHF262150:SHF262166 SRB262150:SRB262166 TAX262150:TAX262166 TKT262150:TKT262166 TUP262150:TUP262166 UEL262150:UEL262166 UOH262150:UOH262166 UYD262150:UYD262166 VHZ262150:VHZ262166 VRV262150:VRV262166 WBR262150:WBR262166 WLN262150:WLN262166 WVJ262150:WVJ262166 C327686:C327702 IX327686:IX327702 ST327686:ST327702 ACP327686:ACP327702 AML327686:AML327702 AWH327686:AWH327702 BGD327686:BGD327702 BPZ327686:BPZ327702 BZV327686:BZV327702 CJR327686:CJR327702 CTN327686:CTN327702 DDJ327686:DDJ327702 DNF327686:DNF327702 DXB327686:DXB327702 EGX327686:EGX327702 EQT327686:EQT327702 FAP327686:FAP327702 FKL327686:FKL327702 FUH327686:FUH327702 GED327686:GED327702 GNZ327686:GNZ327702 GXV327686:GXV327702 HHR327686:HHR327702 HRN327686:HRN327702 IBJ327686:IBJ327702 ILF327686:ILF327702 IVB327686:IVB327702 JEX327686:JEX327702 JOT327686:JOT327702 JYP327686:JYP327702 KIL327686:KIL327702 KSH327686:KSH327702 LCD327686:LCD327702 LLZ327686:LLZ327702 LVV327686:LVV327702 MFR327686:MFR327702 MPN327686:MPN327702 MZJ327686:MZJ327702 NJF327686:NJF327702 NTB327686:NTB327702 OCX327686:OCX327702 OMT327686:OMT327702 OWP327686:OWP327702 PGL327686:PGL327702 PQH327686:PQH327702 QAD327686:QAD327702 QJZ327686:QJZ327702 QTV327686:QTV327702 RDR327686:RDR327702 RNN327686:RNN327702 RXJ327686:RXJ327702 SHF327686:SHF327702 SRB327686:SRB327702 TAX327686:TAX327702 TKT327686:TKT327702 TUP327686:TUP327702 UEL327686:UEL327702 UOH327686:UOH327702 UYD327686:UYD327702 VHZ327686:VHZ327702 VRV327686:VRV327702 WBR327686:WBR327702 WLN327686:WLN327702 WVJ327686:WVJ327702 C393222:C393238 IX393222:IX393238 ST393222:ST393238 ACP393222:ACP393238 AML393222:AML393238 AWH393222:AWH393238 BGD393222:BGD393238 BPZ393222:BPZ393238 BZV393222:BZV393238 CJR393222:CJR393238 CTN393222:CTN393238 DDJ393222:DDJ393238 DNF393222:DNF393238 DXB393222:DXB393238 EGX393222:EGX393238 EQT393222:EQT393238 FAP393222:FAP393238 FKL393222:FKL393238 FUH393222:FUH393238 GED393222:GED393238 GNZ393222:GNZ393238 GXV393222:GXV393238 HHR393222:HHR393238 HRN393222:HRN393238 IBJ393222:IBJ393238 ILF393222:ILF393238 IVB393222:IVB393238 JEX393222:JEX393238 JOT393222:JOT393238 JYP393222:JYP393238 KIL393222:KIL393238 KSH393222:KSH393238 LCD393222:LCD393238 LLZ393222:LLZ393238 LVV393222:LVV393238 MFR393222:MFR393238 MPN393222:MPN393238 MZJ393222:MZJ393238 NJF393222:NJF393238 NTB393222:NTB393238 OCX393222:OCX393238 OMT393222:OMT393238 OWP393222:OWP393238 PGL393222:PGL393238 PQH393222:PQH393238 QAD393222:QAD393238 QJZ393222:QJZ393238 QTV393222:QTV393238 RDR393222:RDR393238 RNN393222:RNN393238 RXJ393222:RXJ393238 SHF393222:SHF393238 SRB393222:SRB393238 TAX393222:TAX393238 TKT393222:TKT393238 TUP393222:TUP393238 UEL393222:UEL393238 UOH393222:UOH393238 UYD393222:UYD393238 VHZ393222:VHZ393238 VRV393222:VRV393238 WBR393222:WBR393238 WLN393222:WLN393238 WVJ393222:WVJ393238 C458758:C458774 IX458758:IX458774 ST458758:ST458774 ACP458758:ACP458774 AML458758:AML458774 AWH458758:AWH458774 BGD458758:BGD458774 BPZ458758:BPZ458774 BZV458758:BZV458774 CJR458758:CJR458774 CTN458758:CTN458774 DDJ458758:DDJ458774 DNF458758:DNF458774 DXB458758:DXB458774 EGX458758:EGX458774 EQT458758:EQT458774 FAP458758:FAP458774 FKL458758:FKL458774 FUH458758:FUH458774 GED458758:GED458774 GNZ458758:GNZ458774 GXV458758:GXV458774 HHR458758:HHR458774 HRN458758:HRN458774 IBJ458758:IBJ458774 ILF458758:ILF458774 IVB458758:IVB458774 JEX458758:JEX458774 JOT458758:JOT458774 JYP458758:JYP458774 KIL458758:KIL458774 KSH458758:KSH458774 LCD458758:LCD458774 LLZ458758:LLZ458774 LVV458758:LVV458774 MFR458758:MFR458774 MPN458758:MPN458774 MZJ458758:MZJ458774 NJF458758:NJF458774 NTB458758:NTB458774 OCX458758:OCX458774 OMT458758:OMT458774 OWP458758:OWP458774 PGL458758:PGL458774 PQH458758:PQH458774 QAD458758:QAD458774 QJZ458758:QJZ458774 QTV458758:QTV458774 RDR458758:RDR458774 RNN458758:RNN458774 RXJ458758:RXJ458774 SHF458758:SHF458774 SRB458758:SRB458774 TAX458758:TAX458774 TKT458758:TKT458774 TUP458758:TUP458774 UEL458758:UEL458774 UOH458758:UOH458774 UYD458758:UYD458774 VHZ458758:VHZ458774 VRV458758:VRV458774 WBR458758:WBR458774 WLN458758:WLN458774 WVJ458758:WVJ458774 C524294:C524310 IX524294:IX524310 ST524294:ST524310 ACP524294:ACP524310 AML524294:AML524310 AWH524294:AWH524310 BGD524294:BGD524310 BPZ524294:BPZ524310 BZV524294:BZV524310 CJR524294:CJR524310 CTN524294:CTN524310 DDJ524294:DDJ524310 DNF524294:DNF524310 DXB524294:DXB524310 EGX524294:EGX524310 EQT524294:EQT524310 FAP524294:FAP524310 FKL524294:FKL524310 FUH524294:FUH524310 GED524294:GED524310 GNZ524294:GNZ524310 GXV524294:GXV524310 HHR524294:HHR524310 HRN524294:HRN524310 IBJ524294:IBJ524310 ILF524294:ILF524310 IVB524294:IVB524310 JEX524294:JEX524310 JOT524294:JOT524310 JYP524294:JYP524310 KIL524294:KIL524310 KSH524294:KSH524310 LCD524294:LCD524310 LLZ524294:LLZ524310 LVV524294:LVV524310 MFR524294:MFR524310 MPN524294:MPN524310 MZJ524294:MZJ524310 NJF524294:NJF524310 NTB524294:NTB524310 OCX524294:OCX524310 OMT524294:OMT524310 OWP524294:OWP524310 PGL524294:PGL524310 PQH524294:PQH524310 QAD524294:QAD524310 QJZ524294:QJZ524310 QTV524294:QTV524310 RDR524294:RDR524310 RNN524294:RNN524310 RXJ524294:RXJ524310 SHF524294:SHF524310 SRB524294:SRB524310 TAX524294:TAX524310 TKT524294:TKT524310 TUP524294:TUP524310 UEL524294:UEL524310 UOH524294:UOH524310 UYD524294:UYD524310 VHZ524294:VHZ524310 VRV524294:VRV524310 WBR524294:WBR524310 WLN524294:WLN524310 WVJ524294:WVJ524310 C589830:C589846 IX589830:IX589846 ST589830:ST589846 ACP589830:ACP589846 AML589830:AML589846 AWH589830:AWH589846 BGD589830:BGD589846 BPZ589830:BPZ589846 BZV589830:BZV589846 CJR589830:CJR589846 CTN589830:CTN589846 DDJ589830:DDJ589846 DNF589830:DNF589846 DXB589830:DXB589846 EGX589830:EGX589846 EQT589830:EQT589846 FAP589830:FAP589846 FKL589830:FKL589846 FUH589830:FUH589846 GED589830:GED589846 GNZ589830:GNZ589846 GXV589830:GXV589846 HHR589830:HHR589846 HRN589830:HRN589846 IBJ589830:IBJ589846 ILF589830:ILF589846 IVB589830:IVB589846 JEX589830:JEX589846 JOT589830:JOT589846 JYP589830:JYP589846 KIL589830:KIL589846 KSH589830:KSH589846 LCD589830:LCD589846 LLZ589830:LLZ589846 LVV589830:LVV589846 MFR589830:MFR589846 MPN589830:MPN589846 MZJ589830:MZJ589846 NJF589830:NJF589846 NTB589830:NTB589846 OCX589830:OCX589846 OMT589830:OMT589846 OWP589830:OWP589846 PGL589830:PGL589846 PQH589830:PQH589846 QAD589830:QAD589846 QJZ589830:QJZ589846 QTV589830:QTV589846 RDR589830:RDR589846 RNN589830:RNN589846 RXJ589830:RXJ589846 SHF589830:SHF589846 SRB589830:SRB589846 TAX589830:TAX589846 TKT589830:TKT589846 TUP589830:TUP589846 UEL589830:UEL589846 UOH589830:UOH589846 UYD589830:UYD589846 VHZ589830:VHZ589846 VRV589830:VRV589846 WBR589830:WBR589846 WLN589830:WLN589846 WVJ589830:WVJ589846 C655366:C655382 IX655366:IX655382 ST655366:ST655382 ACP655366:ACP655382 AML655366:AML655382 AWH655366:AWH655382 BGD655366:BGD655382 BPZ655366:BPZ655382 BZV655366:BZV655382 CJR655366:CJR655382 CTN655366:CTN655382 DDJ655366:DDJ655382 DNF655366:DNF655382 DXB655366:DXB655382 EGX655366:EGX655382 EQT655366:EQT655382 FAP655366:FAP655382 FKL655366:FKL655382 FUH655366:FUH655382 GED655366:GED655382 GNZ655366:GNZ655382 GXV655366:GXV655382 HHR655366:HHR655382 HRN655366:HRN655382 IBJ655366:IBJ655382 ILF655366:ILF655382 IVB655366:IVB655382 JEX655366:JEX655382 JOT655366:JOT655382 JYP655366:JYP655382 KIL655366:KIL655382 KSH655366:KSH655382 LCD655366:LCD655382 LLZ655366:LLZ655382 LVV655366:LVV655382 MFR655366:MFR655382 MPN655366:MPN655382 MZJ655366:MZJ655382 NJF655366:NJF655382 NTB655366:NTB655382 OCX655366:OCX655382 OMT655366:OMT655382 OWP655366:OWP655382 PGL655366:PGL655382 PQH655366:PQH655382 QAD655366:QAD655382 QJZ655366:QJZ655382 QTV655366:QTV655382 RDR655366:RDR655382 RNN655366:RNN655382 RXJ655366:RXJ655382 SHF655366:SHF655382 SRB655366:SRB655382 TAX655366:TAX655382 TKT655366:TKT655382 TUP655366:TUP655382 UEL655366:UEL655382 UOH655366:UOH655382 UYD655366:UYD655382 VHZ655366:VHZ655382 VRV655366:VRV655382 WBR655366:WBR655382 WLN655366:WLN655382 WVJ655366:WVJ655382 C720902:C720918 IX720902:IX720918 ST720902:ST720918 ACP720902:ACP720918 AML720902:AML720918 AWH720902:AWH720918 BGD720902:BGD720918 BPZ720902:BPZ720918 BZV720902:BZV720918 CJR720902:CJR720918 CTN720902:CTN720918 DDJ720902:DDJ720918 DNF720902:DNF720918 DXB720902:DXB720918 EGX720902:EGX720918 EQT720902:EQT720918 FAP720902:FAP720918 FKL720902:FKL720918 FUH720902:FUH720918 GED720902:GED720918 GNZ720902:GNZ720918 GXV720902:GXV720918 HHR720902:HHR720918 HRN720902:HRN720918 IBJ720902:IBJ720918 ILF720902:ILF720918 IVB720902:IVB720918 JEX720902:JEX720918 JOT720902:JOT720918 JYP720902:JYP720918 KIL720902:KIL720918 KSH720902:KSH720918 LCD720902:LCD720918 LLZ720902:LLZ720918 LVV720902:LVV720918 MFR720902:MFR720918 MPN720902:MPN720918 MZJ720902:MZJ720918 NJF720902:NJF720918 NTB720902:NTB720918 OCX720902:OCX720918 OMT720902:OMT720918 OWP720902:OWP720918 PGL720902:PGL720918 PQH720902:PQH720918 QAD720902:QAD720918 QJZ720902:QJZ720918 QTV720902:QTV720918 RDR720902:RDR720918 RNN720902:RNN720918 RXJ720902:RXJ720918 SHF720902:SHF720918 SRB720902:SRB720918 TAX720902:TAX720918 TKT720902:TKT720918 TUP720902:TUP720918 UEL720902:UEL720918 UOH720902:UOH720918 UYD720902:UYD720918 VHZ720902:VHZ720918 VRV720902:VRV720918 WBR720902:WBR720918 WLN720902:WLN720918 WVJ720902:WVJ720918 C786438:C786454 IX786438:IX786454 ST786438:ST786454 ACP786438:ACP786454 AML786438:AML786454 AWH786438:AWH786454 BGD786438:BGD786454 BPZ786438:BPZ786454 BZV786438:BZV786454 CJR786438:CJR786454 CTN786438:CTN786454 DDJ786438:DDJ786454 DNF786438:DNF786454 DXB786438:DXB786454 EGX786438:EGX786454 EQT786438:EQT786454 FAP786438:FAP786454 FKL786438:FKL786454 FUH786438:FUH786454 GED786438:GED786454 GNZ786438:GNZ786454 GXV786438:GXV786454 HHR786438:HHR786454 HRN786438:HRN786454 IBJ786438:IBJ786454 ILF786438:ILF786454 IVB786438:IVB786454 JEX786438:JEX786454 JOT786438:JOT786454 JYP786438:JYP786454 KIL786438:KIL786454 KSH786438:KSH786454 LCD786438:LCD786454 LLZ786438:LLZ786454 LVV786438:LVV786454 MFR786438:MFR786454 MPN786438:MPN786454 MZJ786438:MZJ786454 NJF786438:NJF786454 NTB786438:NTB786454 OCX786438:OCX786454 OMT786438:OMT786454 OWP786438:OWP786454 PGL786438:PGL786454 PQH786438:PQH786454 QAD786438:QAD786454 QJZ786438:QJZ786454 QTV786438:QTV786454 RDR786438:RDR786454 RNN786438:RNN786454 RXJ786438:RXJ786454 SHF786438:SHF786454 SRB786438:SRB786454 TAX786438:TAX786454 TKT786438:TKT786454 TUP786438:TUP786454 UEL786438:UEL786454 UOH786438:UOH786454 UYD786438:UYD786454 VHZ786438:VHZ786454 VRV786438:VRV786454 WBR786438:WBR786454 WLN786438:WLN786454 WVJ786438:WVJ786454 C851974:C851990 IX851974:IX851990 ST851974:ST851990 ACP851974:ACP851990 AML851974:AML851990 AWH851974:AWH851990 BGD851974:BGD851990 BPZ851974:BPZ851990 BZV851974:BZV851990 CJR851974:CJR851990 CTN851974:CTN851990 DDJ851974:DDJ851990 DNF851974:DNF851990 DXB851974:DXB851990 EGX851974:EGX851990 EQT851974:EQT851990 FAP851974:FAP851990 FKL851974:FKL851990 FUH851974:FUH851990 GED851974:GED851990 GNZ851974:GNZ851990 GXV851974:GXV851990 HHR851974:HHR851990 HRN851974:HRN851990 IBJ851974:IBJ851990 ILF851974:ILF851990 IVB851974:IVB851990 JEX851974:JEX851990 JOT851974:JOT851990 JYP851974:JYP851990 KIL851974:KIL851990 KSH851974:KSH851990 LCD851974:LCD851990 LLZ851974:LLZ851990 LVV851974:LVV851990 MFR851974:MFR851990 MPN851974:MPN851990 MZJ851974:MZJ851990 NJF851974:NJF851990 NTB851974:NTB851990 OCX851974:OCX851990 OMT851974:OMT851990 OWP851974:OWP851990 PGL851974:PGL851990 PQH851974:PQH851990 QAD851974:QAD851990 QJZ851974:QJZ851990 QTV851974:QTV851990 RDR851974:RDR851990 RNN851974:RNN851990 RXJ851974:RXJ851990 SHF851974:SHF851990 SRB851974:SRB851990 TAX851974:TAX851990 TKT851974:TKT851990 TUP851974:TUP851990 UEL851974:UEL851990 UOH851974:UOH851990 UYD851974:UYD851990 VHZ851974:VHZ851990 VRV851974:VRV851990 WBR851974:WBR851990 WLN851974:WLN851990 WVJ851974:WVJ851990 C917510:C917526 IX917510:IX917526 ST917510:ST917526 ACP917510:ACP917526 AML917510:AML917526 AWH917510:AWH917526 BGD917510:BGD917526 BPZ917510:BPZ917526 BZV917510:BZV917526 CJR917510:CJR917526 CTN917510:CTN917526 DDJ917510:DDJ917526 DNF917510:DNF917526 DXB917510:DXB917526 EGX917510:EGX917526 EQT917510:EQT917526 FAP917510:FAP917526 FKL917510:FKL917526 FUH917510:FUH917526 GED917510:GED917526 GNZ917510:GNZ917526 GXV917510:GXV917526 HHR917510:HHR917526 HRN917510:HRN917526 IBJ917510:IBJ917526 ILF917510:ILF917526 IVB917510:IVB917526 JEX917510:JEX917526 JOT917510:JOT917526 JYP917510:JYP917526 KIL917510:KIL917526 KSH917510:KSH917526 LCD917510:LCD917526 LLZ917510:LLZ917526 LVV917510:LVV917526 MFR917510:MFR917526 MPN917510:MPN917526 MZJ917510:MZJ917526 NJF917510:NJF917526 NTB917510:NTB917526 OCX917510:OCX917526 OMT917510:OMT917526 OWP917510:OWP917526 PGL917510:PGL917526 PQH917510:PQH917526 QAD917510:QAD917526 QJZ917510:QJZ917526 QTV917510:QTV917526 RDR917510:RDR917526 RNN917510:RNN917526 RXJ917510:RXJ917526 SHF917510:SHF917526 SRB917510:SRB917526 TAX917510:TAX917526 TKT917510:TKT917526 TUP917510:TUP917526 UEL917510:UEL917526 UOH917510:UOH917526 UYD917510:UYD917526 VHZ917510:VHZ917526 VRV917510:VRV917526 WBR917510:WBR917526 WLN917510:WLN917526 WVJ917510:WVJ917526 C983046:C983062 IX983046:IX983062 ST983046:ST983062 ACP983046:ACP983062 AML983046:AML983062 AWH983046:AWH983062 BGD983046:BGD983062 BPZ983046:BPZ983062 BZV983046:BZV983062 CJR983046:CJR983062 CTN983046:CTN983062 DDJ983046:DDJ983062 DNF983046:DNF983062 DXB983046:DXB983062 EGX983046:EGX983062 EQT983046:EQT983062 FAP983046:FAP983062 FKL983046:FKL983062 FUH983046:FUH983062 GED983046:GED983062 GNZ983046:GNZ983062 GXV983046:GXV983062 HHR983046:HHR983062 HRN983046:HRN983062 IBJ983046:IBJ983062 ILF983046:ILF983062 IVB983046:IVB983062 JEX983046:JEX983062 JOT983046:JOT983062 JYP983046:JYP983062 KIL983046:KIL983062 KSH983046:KSH983062 LCD983046:LCD983062 LLZ983046:LLZ983062 LVV983046:LVV983062 MFR983046:MFR983062 MPN983046:MPN983062 MZJ983046:MZJ983062 NJF983046:NJF983062 NTB983046:NTB983062 OCX983046:OCX983062 OMT983046:OMT983062 OWP983046:OWP983062 PGL983046:PGL983062 PQH983046:PQH983062 QAD983046:QAD983062 QJZ983046:QJZ983062 QTV983046:QTV983062 RDR983046:RDR983062 RNN983046:RNN983062 RXJ983046:RXJ983062 SHF983046:SHF983062 SRB983046:SRB983062 TAX983046:TAX983062 TKT983046:TKT983062 TUP983046:TUP983062 UEL983046:UEL983062 UOH983046:UOH983062 UYD983046:UYD983062 VHZ983046:VHZ983062 VRV983046:VRV983062 WBR983046:WBR983062 WLN983046:WLN983062 WVJ983046:WVJ983062 C36:C42 IX36:IX42 ST36:ST42 ACP36:ACP42 AML36:AML42 AWH36:AWH42 BGD36:BGD42 BPZ36:BPZ42 BZV36:BZV42 CJR36:CJR42 CTN36:CTN42 DDJ36:DDJ42 DNF36:DNF42 DXB36:DXB42 EGX36:EGX42 EQT36:EQT42 FAP36:FAP42 FKL36:FKL42 FUH36:FUH42 GED36:GED42 GNZ36:GNZ42 GXV36:GXV42 HHR36:HHR42 HRN36:HRN42 IBJ36:IBJ42 ILF36:ILF42 IVB36:IVB42 JEX36:JEX42 JOT36:JOT42 JYP36:JYP42 KIL36:KIL42 KSH36:KSH42 LCD36:LCD42 LLZ36:LLZ42 LVV36:LVV42 MFR36:MFR42 MPN36:MPN42 MZJ36:MZJ42 NJF36:NJF42 NTB36:NTB42 OCX36:OCX42 OMT36:OMT42 OWP36:OWP42 PGL36:PGL42 PQH36:PQH42 QAD36:QAD42 QJZ36:QJZ42 QTV36:QTV42 RDR36:RDR42 RNN36:RNN42 RXJ36:RXJ42 SHF36:SHF42 SRB36:SRB42 TAX36:TAX42 TKT36:TKT42 TUP36:TUP42 UEL36:UEL42 UOH36:UOH42 UYD36:UYD42 VHZ36:VHZ42 VRV36:VRV42 WBR36:WBR42 WLN36:WLN42 WVJ36:WVJ42 C65572:C65578 IX65572:IX65578 ST65572:ST65578 ACP65572:ACP65578 AML65572:AML65578 AWH65572:AWH65578 BGD65572:BGD65578 BPZ65572:BPZ65578 BZV65572:BZV65578 CJR65572:CJR65578 CTN65572:CTN65578 DDJ65572:DDJ65578 DNF65572:DNF65578 DXB65572:DXB65578 EGX65572:EGX65578 EQT65572:EQT65578 FAP65572:FAP65578 FKL65572:FKL65578 FUH65572:FUH65578 GED65572:GED65578 GNZ65572:GNZ65578 GXV65572:GXV65578 HHR65572:HHR65578 HRN65572:HRN65578 IBJ65572:IBJ65578 ILF65572:ILF65578 IVB65572:IVB65578 JEX65572:JEX65578 JOT65572:JOT65578 JYP65572:JYP65578 KIL65572:KIL65578 KSH65572:KSH65578 LCD65572:LCD65578 LLZ65572:LLZ65578 LVV65572:LVV65578 MFR65572:MFR65578 MPN65572:MPN65578 MZJ65572:MZJ65578 NJF65572:NJF65578 NTB65572:NTB65578 OCX65572:OCX65578 OMT65572:OMT65578 OWP65572:OWP65578 PGL65572:PGL65578 PQH65572:PQH65578 QAD65572:QAD65578 QJZ65572:QJZ65578 QTV65572:QTV65578 RDR65572:RDR65578 RNN65572:RNN65578 RXJ65572:RXJ65578 SHF65572:SHF65578 SRB65572:SRB65578 TAX65572:TAX65578 TKT65572:TKT65578 TUP65572:TUP65578 UEL65572:UEL65578 UOH65572:UOH65578 UYD65572:UYD65578 VHZ65572:VHZ65578 VRV65572:VRV65578 WBR65572:WBR65578 WLN65572:WLN65578 WVJ65572:WVJ65578 C131108:C131114 IX131108:IX131114 ST131108:ST131114 ACP131108:ACP131114 AML131108:AML131114 AWH131108:AWH131114 BGD131108:BGD131114 BPZ131108:BPZ131114 BZV131108:BZV131114 CJR131108:CJR131114 CTN131108:CTN131114 DDJ131108:DDJ131114 DNF131108:DNF131114 DXB131108:DXB131114 EGX131108:EGX131114 EQT131108:EQT131114 FAP131108:FAP131114 FKL131108:FKL131114 FUH131108:FUH131114 GED131108:GED131114 GNZ131108:GNZ131114 GXV131108:GXV131114 HHR131108:HHR131114 HRN131108:HRN131114 IBJ131108:IBJ131114 ILF131108:ILF131114 IVB131108:IVB131114 JEX131108:JEX131114 JOT131108:JOT131114 JYP131108:JYP131114 KIL131108:KIL131114 KSH131108:KSH131114 LCD131108:LCD131114 LLZ131108:LLZ131114 LVV131108:LVV131114 MFR131108:MFR131114 MPN131108:MPN131114 MZJ131108:MZJ131114 NJF131108:NJF131114 NTB131108:NTB131114 OCX131108:OCX131114 OMT131108:OMT131114 OWP131108:OWP131114 PGL131108:PGL131114 PQH131108:PQH131114 QAD131108:QAD131114 QJZ131108:QJZ131114 QTV131108:QTV131114 RDR131108:RDR131114 RNN131108:RNN131114 RXJ131108:RXJ131114 SHF131108:SHF131114 SRB131108:SRB131114 TAX131108:TAX131114 TKT131108:TKT131114 TUP131108:TUP131114 UEL131108:UEL131114 UOH131108:UOH131114 UYD131108:UYD131114 VHZ131108:VHZ131114 VRV131108:VRV131114 WBR131108:WBR131114 WLN131108:WLN131114 WVJ131108:WVJ131114 C196644:C196650 IX196644:IX196650 ST196644:ST196650 ACP196644:ACP196650 AML196644:AML196650 AWH196644:AWH196650 BGD196644:BGD196650 BPZ196644:BPZ196650 BZV196644:BZV196650 CJR196644:CJR196650 CTN196644:CTN196650 DDJ196644:DDJ196650 DNF196644:DNF196650 DXB196644:DXB196650 EGX196644:EGX196650 EQT196644:EQT196650 FAP196644:FAP196650 FKL196644:FKL196650 FUH196644:FUH196650 GED196644:GED196650 GNZ196644:GNZ196650 GXV196644:GXV196650 HHR196644:HHR196650 HRN196644:HRN196650 IBJ196644:IBJ196650 ILF196644:ILF196650 IVB196644:IVB196650 JEX196644:JEX196650 JOT196644:JOT196650 JYP196644:JYP196650 KIL196644:KIL196650 KSH196644:KSH196650 LCD196644:LCD196650 LLZ196644:LLZ196650 LVV196644:LVV196650 MFR196644:MFR196650 MPN196644:MPN196650 MZJ196644:MZJ196650 NJF196644:NJF196650 NTB196644:NTB196650 OCX196644:OCX196650 OMT196644:OMT196650 OWP196644:OWP196650 PGL196644:PGL196650 PQH196644:PQH196650 QAD196644:QAD196650 QJZ196644:QJZ196650 QTV196644:QTV196650 RDR196644:RDR196650 RNN196644:RNN196650 RXJ196644:RXJ196650 SHF196644:SHF196650 SRB196644:SRB196650 TAX196644:TAX196650 TKT196644:TKT196650 TUP196644:TUP196650 UEL196644:UEL196650 UOH196644:UOH196650 UYD196644:UYD196650 VHZ196644:VHZ196650 VRV196644:VRV196650 WBR196644:WBR196650 WLN196644:WLN196650 WVJ196644:WVJ196650 C262180:C262186 IX262180:IX262186 ST262180:ST262186 ACP262180:ACP262186 AML262180:AML262186 AWH262180:AWH262186 BGD262180:BGD262186 BPZ262180:BPZ262186 BZV262180:BZV262186 CJR262180:CJR262186 CTN262180:CTN262186 DDJ262180:DDJ262186 DNF262180:DNF262186 DXB262180:DXB262186 EGX262180:EGX262186 EQT262180:EQT262186 FAP262180:FAP262186 FKL262180:FKL262186 FUH262180:FUH262186 GED262180:GED262186 GNZ262180:GNZ262186 GXV262180:GXV262186 HHR262180:HHR262186 HRN262180:HRN262186 IBJ262180:IBJ262186 ILF262180:ILF262186 IVB262180:IVB262186 JEX262180:JEX262186 JOT262180:JOT262186 JYP262180:JYP262186 KIL262180:KIL262186 KSH262180:KSH262186 LCD262180:LCD262186 LLZ262180:LLZ262186 LVV262180:LVV262186 MFR262180:MFR262186 MPN262180:MPN262186 MZJ262180:MZJ262186 NJF262180:NJF262186 NTB262180:NTB262186 OCX262180:OCX262186 OMT262180:OMT262186 OWP262180:OWP262186 PGL262180:PGL262186 PQH262180:PQH262186 QAD262180:QAD262186 QJZ262180:QJZ262186 QTV262180:QTV262186 RDR262180:RDR262186 RNN262180:RNN262186 RXJ262180:RXJ262186 SHF262180:SHF262186 SRB262180:SRB262186 TAX262180:TAX262186 TKT262180:TKT262186 TUP262180:TUP262186 UEL262180:UEL262186 UOH262180:UOH262186 UYD262180:UYD262186 VHZ262180:VHZ262186 VRV262180:VRV262186 WBR262180:WBR262186 WLN262180:WLN262186 WVJ262180:WVJ262186 C327716:C327722 IX327716:IX327722 ST327716:ST327722 ACP327716:ACP327722 AML327716:AML327722 AWH327716:AWH327722 BGD327716:BGD327722 BPZ327716:BPZ327722 BZV327716:BZV327722 CJR327716:CJR327722 CTN327716:CTN327722 DDJ327716:DDJ327722 DNF327716:DNF327722 DXB327716:DXB327722 EGX327716:EGX327722 EQT327716:EQT327722 FAP327716:FAP327722 FKL327716:FKL327722 FUH327716:FUH327722 GED327716:GED327722 GNZ327716:GNZ327722 GXV327716:GXV327722 HHR327716:HHR327722 HRN327716:HRN327722 IBJ327716:IBJ327722 ILF327716:ILF327722 IVB327716:IVB327722 JEX327716:JEX327722 JOT327716:JOT327722 JYP327716:JYP327722 KIL327716:KIL327722 KSH327716:KSH327722 LCD327716:LCD327722 LLZ327716:LLZ327722 LVV327716:LVV327722 MFR327716:MFR327722 MPN327716:MPN327722 MZJ327716:MZJ327722 NJF327716:NJF327722 NTB327716:NTB327722 OCX327716:OCX327722 OMT327716:OMT327722 OWP327716:OWP327722 PGL327716:PGL327722 PQH327716:PQH327722 QAD327716:QAD327722 QJZ327716:QJZ327722 QTV327716:QTV327722 RDR327716:RDR327722 RNN327716:RNN327722 RXJ327716:RXJ327722 SHF327716:SHF327722 SRB327716:SRB327722 TAX327716:TAX327722 TKT327716:TKT327722 TUP327716:TUP327722 UEL327716:UEL327722 UOH327716:UOH327722 UYD327716:UYD327722 VHZ327716:VHZ327722 VRV327716:VRV327722 WBR327716:WBR327722 WLN327716:WLN327722 WVJ327716:WVJ327722 C393252:C393258 IX393252:IX393258 ST393252:ST393258 ACP393252:ACP393258 AML393252:AML393258 AWH393252:AWH393258 BGD393252:BGD393258 BPZ393252:BPZ393258 BZV393252:BZV393258 CJR393252:CJR393258 CTN393252:CTN393258 DDJ393252:DDJ393258 DNF393252:DNF393258 DXB393252:DXB393258 EGX393252:EGX393258 EQT393252:EQT393258 FAP393252:FAP393258 FKL393252:FKL393258 FUH393252:FUH393258 GED393252:GED393258 GNZ393252:GNZ393258 GXV393252:GXV393258 HHR393252:HHR393258 HRN393252:HRN393258 IBJ393252:IBJ393258 ILF393252:ILF393258 IVB393252:IVB393258 JEX393252:JEX393258 JOT393252:JOT393258 JYP393252:JYP393258 KIL393252:KIL393258 KSH393252:KSH393258 LCD393252:LCD393258 LLZ393252:LLZ393258 LVV393252:LVV393258 MFR393252:MFR393258 MPN393252:MPN393258 MZJ393252:MZJ393258 NJF393252:NJF393258 NTB393252:NTB393258 OCX393252:OCX393258 OMT393252:OMT393258 OWP393252:OWP393258 PGL393252:PGL393258 PQH393252:PQH393258 QAD393252:QAD393258 QJZ393252:QJZ393258 QTV393252:QTV393258 RDR393252:RDR393258 RNN393252:RNN393258 RXJ393252:RXJ393258 SHF393252:SHF393258 SRB393252:SRB393258 TAX393252:TAX393258 TKT393252:TKT393258 TUP393252:TUP393258 UEL393252:UEL393258 UOH393252:UOH393258 UYD393252:UYD393258 VHZ393252:VHZ393258 VRV393252:VRV393258 WBR393252:WBR393258 WLN393252:WLN393258 WVJ393252:WVJ393258 C458788:C458794 IX458788:IX458794 ST458788:ST458794 ACP458788:ACP458794 AML458788:AML458794 AWH458788:AWH458794 BGD458788:BGD458794 BPZ458788:BPZ458794 BZV458788:BZV458794 CJR458788:CJR458794 CTN458788:CTN458794 DDJ458788:DDJ458794 DNF458788:DNF458794 DXB458788:DXB458794 EGX458788:EGX458794 EQT458788:EQT458794 FAP458788:FAP458794 FKL458788:FKL458794 FUH458788:FUH458794 GED458788:GED458794 GNZ458788:GNZ458794 GXV458788:GXV458794 HHR458788:HHR458794 HRN458788:HRN458794 IBJ458788:IBJ458794 ILF458788:ILF458794 IVB458788:IVB458794 JEX458788:JEX458794 JOT458788:JOT458794 JYP458788:JYP458794 KIL458788:KIL458794 KSH458788:KSH458794 LCD458788:LCD458794 LLZ458788:LLZ458794 LVV458788:LVV458794 MFR458788:MFR458794 MPN458788:MPN458794 MZJ458788:MZJ458794 NJF458788:NJF458794 NTB458788:NTB458794 OCX458788:OCX458794 OMT458788:OMT458794 OWP458788:OWP458794 PGL458788:PGL458794 PQH458788:PQH458794 QAD458788:QAD458794 QJZ458788:QJZ458794 QTV458788:QTV458794 RDR458788:RDR458794 RNN458788:RNN458794 RXJ458788:RXJ458794 SHF458788:SHF458794 SRB458788:SRB458794 TAX458788:TAX458794 TKT458788:TKT458794 TUP458788:TUP458794 UEL458788:UEL458794 UOH458788:UOH458794 UYD458788:UYD458794 VHZ458788:VHZ458794 VRV458788:VRV458794 WBR458788:WBR458794 WLN458788:WLN458794 WVJ458788:WVJ458794 C524324:C524330 IX524324:IX524330 ST524324:ST524330 ACP524324:ACP524330 AML524324:AML524330 AWH524324:AWH524330 BGD524324:BGD524330 BPZ524324:BPZ524330 BZV524324:BZV524330 CJR524324:CJR524330 CTN524324:CTN524330 DDJ524324:DDJ524330 DNF524324:DNF524330 DXB524324:DXB524330 EGX524324:EGX524330 EQT524324:EQT524330 FAP524324:FAP524330 FKL524324:FKL524330 FUH524324:FUH524330 GED524324:GED524330 GNZ524324:GNZ524330 GXV524324:GXV524330 HHR524324:HHR524330 HRN524324:HRN524330 IBJ524324:IBJ524330 ILF524324:ILF524330 IVB524324:IVB524330 JEX524324:JEX524330 JOT524324:JOT524330 JYP524324:JYP524330 KIL524324:KIL524330 KSH524324:KSH524330 LCD524324:LCD524330 LLZ524324:LLZ524330 LVV524324:LVV524330 MFR524324:MFR524330 MPN524324:MPN524330 MZJ524324:MZJ524330 NJF524324:NJF524330 NTB524324:NTB524330 OCX524324:OCX524330 OMT524324:OMT524330 OWP524324:OWP524330 PGL524324:PGL524330 PQH524324:PQH524330 QAD524324:QAD524330 QJZ524324:QJZ524330 QTV524324:QTV524330 RDR524324:RDR524330 RNN524324:RNN524330 RXJ524324:RXJ524330 SHF524324:SHF524330 SRB524324:SRB524330 TAX524324:TAX524330 TKT524324:TKT524330 TUP524324:TUP524330 UEL524324:UEL524330 UOH524324:UOH524330 UYD524324:UYD524330 VHZ524324:VHZ524330 VRV524324:VRV524330 WBR524324:WBR524330 WLN524324:WLN524330 WVJ524324:WVJ524330 C589860:C589866 IX589860:IX589866 ST589860:ST589866 ACP589860:ACP589866 AML589860:AML589866 AWH589860:AWH589866 BGD589860:BGD589866 BPZ589860:BPZ589866 BZV589860:BZV589866 CJR589860:CJR589866 CTN589860:CTN589866 DDJ589860:DDJ589866 DNF589860:DNF589866 DXB589860:DXB589866 EGX589860:EGX589866 EQT589860:EQT589866 FAP589860:FAP589866 FKL589860:FKL589866 FUH589860:FUH589866 GED589860:GED589866 GNZ589860:GNZ589866 GXV589860:GXV589866 HHR589860:HHR589866 HRN589860:HRN589866 IBJ589860:IBJ589866 ILF589860:ILF589866 IVB589860:IVB589866 JEX589860:JEX589866 JOT589860:JOT589866 JYP589860:JYP589866 KIL589860:KIL589866 KSH589860:KSH589866 LCD589860:LCD589866 LLZ589860:LLZ589866 LVV589860:LVV589866 MFR589860:MFR589866 MPN589860:MPN589866 MZJ589860:MZJ589866 NJF589860:NJF589866 NTB589860:NTB589866 OCX589860:OCX589866 OMT589860:OMT589866 OWP589860:OWP589866 PGL589860:PGL589866 PQH589860:PQH589866 QAD589860:QAD589866 QJZ589860:QJZ589866 QTV589860:QTV589866 RDR589860:RDR589866 RNN589860:RNN589866 RXJ589860:RXJ589866 SHF589860:SHF589866 SRB589860:SRB589866 TAX589860:TAX589866 TKT589860:TKT589866 TUP589860:TUP589866 UEL589860:UEL589866 UOH589860:UOH589866 UYD589860:UYD589866 VHZ589860:VHZ589866 VRV589860:VRV589866 WBR589860:WBR589866 WLN589860:WLN589866 WVJ589860:WVJ589866 C655396:C655402 IX655396:IX655402 ST655396:ST655402 ACP655396:ACP655402 AML655396:AML655402 AWH655396:AWH655402 BGD655396:BGD655402 BPZ655396:BPZ655402 BZV655396:BZV655402 CJR655396:CJR655402 CTN655396:CTN655402 DDJ655396:DDJ655402 DNF655396:DNF655402 DXB655396:DXB655402 EGX655396:EGX655402 EQT655396:EQT655402 FAP655396:FAP655402 FKL655396:FKL655402 FUH655396:FUH655402 GED655396:GED655402 GNZ655396:GNZ655402 GXV655396:GXV655402 HHR655396:HHR655402 HRN655396:HRN655402 IBJ655396:IBJ655402 ILF655396:ILF655402 IVB655396:IVB655402 JEX655396:JEX655402 JOT655396:JOT655402 JYP655396:JYP655402 KIL655396:KIL655402 KSH655396:KSH655402 LCD655396:LCD655402 LLZ655396:LLZ655402 LVV655396:LVV655402 MFR655396:MFR655402 MPN655396:MPN655402 MZJ655396:MZJ655402 NJF655396:NJF655402 NTB655396:NTB655402 OCX655396:OCX655402 OMT655396:OMT655402 OWP655396:OWP655402 PGL655396:PGL655402 PQH655396:PQH655402 QAD655396:QAD655402 QJZ655396:QJZ655402 QTV655396:QTV655402 RDR655396:RDR655402 RNN655396:RNN655402 RXJ655396:RXJ655402 SHF655396:SHF655402 SRB655396:SRB655402 TAX655396:TAX655402 TKT655396:TKT655402 TUP655396:TUP655402 UEL655396:UEL655402 UOH655396:UOH655402 UYD655396:UYD655402 VHZ655396:VHZ655402 VRV655396:VRV655402 WBR655396:WBR655402 WLN655396:WLN655402 WVJ655396:WVJ655402 C720932:C720938 IX720932:IX720938 ST720932:ST720938 ACP720932:ACP720938 AML720932:AML720938 AWH720932:AWH720938 BGD720932:BGD720938 BPZ720932:BPZ720938 BZV720932:BZV720938 CJR720932:CJR720938 CTN720932:CTN720938 DDJ720932:DDJ720938 DNF720932:DNF720938 DXB720932:DXB720938 EGX720932:EGX720938 EQT720932:EQT720938 FAP720932:FAP720938 FKL720932:FKL720938 FUH720932:FUH720938 GED720932:GED720938 GNZ720932:GNZ720938 GXV720932:GXV720938 HHR720932:HHR720938 HRN720932:HRN720938 IBJ720932:IBJ720938 ILF720932:ILF720938 IVB720932:IVB720938 JEX720932:JEX720938 JOT720932:JOT720938 JYP720932:JYP720938 KIL720932:KIL720938 KSH720932:KSH720938 LCD720932:LCD720938 LLZ720932:LLZ720938 LVV720932:LVV720938 MFR720932:MFR720938 MPN720932:MPN720938 MZJ720932:MZJ720938 NJF720932:NJF720938 NTB720932:NTB720938 OCX720932:OCX720938 OMT720932:OMT720938 OWP720932:OWP720938 PGL720932:PGL720938 PQH720932:PQH720938 QAD720932:QAD720938 QJZ720932:QJZ720938 QTV720932:QTV720938 RDR720932:RDR720938 RNN720932:RNN720938 RXJ720932:RXJ720938 SHF720932:SHF720938 SRB720932:SRB720938 TAX720932:TAX720938 TKT720932:TKT720938 TUP720932:TUP720938 UEL720932:UEL720938 UOH720932:UOH720938 UYD720932:UYD720938 VHZ720932:VHZ720938 VRV720932:VRV720938 WBR720932:WBR720938 WLN720932:WLN720938 WVJ720932:WVJ720938 C786468:C786474 IX786468:IX786474 ST786468:ST786474 ACP786468:ACP786474 AML786468:AML786474 AWH786468:AWH786474 BGD786468:BGD786474 BPZ786468:BPZ786474 BZV786468:BZV786474 CJR786468:CJR786474 CTN786468:CTN786474 DDJ786468:DDJ786474 DNF786468:DNF786474 DXB786468:DXB786474 EGX786468:EGX786474 EQT786468:EQT786474 FAP786468:FAP786474 FKL786468:FKL786474 FUH786468:FUH786474 GED786468:GED786474 GNZ786468:GNZ786474 GXV786468:GXV786474 HHR786468:HHR786474 HRN786468:HRN786474 IBJ786468:IBJ786474 ILF786468:ILF786474 IVB786468:IVB786474 JEX786468:JEX786474 JOT786468:JOT786474 JYP786468:JYP786474 KIL786468:KIL786474 KSH786468:KSH786474 LCD786468:LCD786474 LLZ786468:LLZ786474 LVV786468:LVV786474 MFR786468:MFR786474 MPN786468:MPN786474 MZJ786468:MZJ786474 NJF786468:NJF786474 NTB786468:NTB786474 OCX786468:OCX786474 OMT786468:OMT786474 OWP786468:OWP786474 PGL786468:PGL786474 PQH786468:PQH786474 QAD786468:QAD786474 QJZ786468:QJZ786474 QTV786468:QTV786474 RDR786468:RDR786474 RNN786468:RNN786474 RXJ786468:RXJ786474 SHF786468:SHF786474 SRB786468:SRB786474 TAX786468:TAX786474 TKT786468:TKT786474 TUP786468:TUP786474 UEL786468:UEL786474 UOH786468:UOH786474 UYD786468:UYD786474 VHZ786468:VHZ786474 VRV786468:VRV786474 WBR786468:WBR786474 WLN786468:WLN786474 WVJ786468:WVJ786474 C852004:C852010 IX852004:IX852010 ST852004:ST852010 ACP852004:ACP852010 AML852004:AML852010 AWH852004:AWH852010 BGD852004:BGD852010 BPZ852004:BPZ852010 BZV852004:BZV852010 CJR852004:CJR852010 CTN852004:CTN852010 DDJ852004:DDJ852010 DNF852004:DNF852010 DXB852004:DXB852010 EGX852004:EGX852010 EQT852004:EQT852010 FAP852004:FAP852010 FKL852004:FKL852010 FUH852004:FUH852010 GED852004:GED852010 GNZ852004:GNZ852010 GXV852004:GXV852010 HHR852004:HHR852010 HRN852004:HRN852010 IBJ852004:IBJ852010 ILF852004:ILF852010 IVB852004:IVB852010 JEX852004:JEX852010 JOT852004:JOT852010 JYP852004:JYP852010 KIL852004:KIL852010 KSH852004:KSH852010 LCD852004:LCD852010 LLZ852004:LLZ852010 LVV852004:LVV852010 MFR852004:MFR852010 MPN852004:MPN852010 MZJ852004:MZJ852010 NJF852004:NJF852010 NTB852004:NTB852010 OCX852004:OCX852010 OMT852004:OMT852010 OWP852004:OWP852010 PGL852004:PGL852010 PQH852004:PQH852010 QAD852004:QAD852010 QJZ852004:QJZ852010 QTV852004:QTV852010 RDR852004:RDR852010 RNN852004:RNN852010 RXJ852004:RXJ852010 SHF852004:SHF852010 SRB852004:SRB852010 TAX852004:TAX852010 TKT852004:TKT852010 TUP852004:TUP852010 UEL852004:UEL852010 UOH852004:UOH852010 UYD852004:UYD852010 VHZ852004:VHZ852010 VRV852004:VRV852010 WBR852004:WBR852010 WLN852004:WLN852010 WVJ852004:WVJ852010 C917540:C917546 IX917540:IX917546 ST917540:ST917546 ACP917540:ACP917546 AML917540:AML917546 AWH917540:AWH917546 BGD917540:BGD917546 BPZ917540:BPZ917546 BZV917540:BZV917546 CJR917540:CJR917546 CTN917540:CTN917546 DDJ917540:DDJ917546 DNF917540:DNF917546 DXB917540:DXB917546 EGX917540:EGX917546 EQT917540:EQT917546 FAP917540:FAP917546 FKL917540:FKL917546 FUH917540:FUH917546 GED917540:GED917546 GNZ917540:GNZ917546 GXV917540:GXV917546 HHR917540:HHR917546 HRN917540:HRN917546 IBJ917540:IBJ917546 ILF917540:ILF917546 IVB917540:IVB917546 JEX917540:JEX917546 JOT917540:JOT917546 JYP917540:JYP917546 KIL917540:KIL917546 KSH917540:KSH917546 LCD917540:LCD917546 LLZ917540:LLZ917546 LVV917540:LVV917546 MFR917540:MFR917546 MPN917540:MPN917546 MZJ917540:MZJ917546 NJF917540:NJF917546 NTB917540:NTB917546 OCX917540:OCX917546 OMT917540:OMT917546 OWP917540:OWP917546 PGL917540:PGL917546 PQH917540:PQH917546 QAD917540:QAD917546 QJZ917540:QJZ917546 QTV917540:QTV917546 RDR917540:RDR917546 RNN917540:RNN917546 RXJ917540:RXJ917546 SHF917540:SHF917546 SRB917540:SRB917546 TAX917540:TAX917546 TKT917540:TKT917546 TUP917540:TUP917546 UEL917540:UEL917546 UOH917540:UOH917546 UYD917540:UYD917546 VHZ917540:VHZ917546 VRV917540:VRV917546 WBR917540:WBR917546 WLN917540:WLN917546 WVJ917540:WVJ917546 C983076:C983082 IX983076:IX983082 ST983076:ST983082 ACP983076:ACP983082 AML983076:AML983082 AWH983076:AWH983082 BGD983076:BGD983082 BPZ983076:BPZ983082 BZV983076:BZV983082 CJR983076:CJR983082 CTN983076:CTN983082 DDJ983076:DDJ983082 DNF983076:DNF983082 DXB983076:DXB983082 EGX983076:EGX983082 EQT983076:EQT983082 FAP983076:FAP983082 FKL983076:FKL983082 FUH983076:FUH983082 GED983076:GED983082 GNZ983076:GNZ983082 GXV983076:GXV983082 HHR983076:HHR983082 HRN983076:HRN983082 IBJ983076:IBJ983082 ILF983076:ILF983082 IVB983076:IVB983082 JEX983076:JEX983082 JOT983076:JOT983082 JYP983076:JYP983082 KIL983076:KIL983082 KSH983076:KSH983082 LCD983076:LCD983082 LLZ983076:LLZ983082 LVV983076:LVV983082 MFR983076:MFR983082 MPN983076:MPN983082 MZJ983076:MZJ983082 NJF983076:NJF983082 NTB983076:NTB983082 OCX983076:OCX983082 OMT983076:OMT983082 OWP983076:OWP983082 PGL983076:PGL983082 PQH983076:PQH983082 QAD983076:QAD983082 QJZ983076:QJZ983082 QTV983076:QTV983082 RDR983076:RDR983082 RNN983076:RNN983082 RXJ983076:RXJ983082 SHF983076:SHF983082 SRB983076:SRB983082 TAX983076:TAX983082 TKT983076:TKT983082 TUP983076:TUP983082 UEL983076:UEL983082 UOH983076:UOH983082 UYD983076:UYD983082 VHZ983076:VHZ983082 VRV983076:VRV983082 WBR983076:WBR983082 WLN983076:WLN983082 WVJ983076:WVJ983082 C44:C49 IX44:IX49 ST44:ST49 ACP44:ACP49 AML44:AML49 AWH44:AWH49 BGD44:BGD49 BPZ44:BPZ49 BZV44:BZV49 CJR44:CJR49 CTN44:CTN49 DDJ44:DDJ49 DNF44:DNF49 DXB44:DXB49 EGX44:EGX49 EQT44:EQT49 FAP44:FAP49 FKL44:FKL49 FUH44:FUH49 GED44:GED49 GNZ44:GNZ49 GXV44:GXV49 HHR44:HHR49 HRN44:HRN49 IBJ44:IBJ49 ILF44:ILF49 IVB44:IVB49 JEX44:JEX49 JOT44:JOT49 JYP44:JYP49 KIL44:KIL49 KSH44:KSH49 LCD44:LCD49 LLZ44:LLZ49 LVV44:LVV49 MFR44:MFR49 MPN44:MPN49 MZJ44:MZJ49 NJF44:NJF49 NTB44:NTB49 OCX44:OCX49 OMT44:OMT49 OWP44:OWP49 PGL44:PGL49 PQH44:PQH49 QAD44:QAD49 QJZ44:QJZ49 QTV44:QTV49 RDR44:RDR49 RNN44:RNN49 RXJ44:RXJ49 SHF44:SHF49 SRB44:SRB49 TAX44:TAX49 TKT44:TKT49 TUP44:TUP49 UEL44:UEL49 UOH44:UOH49 UYD44:UYD49 VHZ44:VHZ49 VRV44:VRV49 WBR44:WBR49 WLN44:WLN49 WVJ44:WVJ49 C65580:C65585 IX65580:IX65585 ST65580:ST65585 ACP65580:ACP65585 AML65580:AML65585 AWH65580:AWH65585 BGD65580:BGD65585 BPZ65580:BPZ65585 BZV65580:BZV65585 CJR65580:CJR65585 CTN65580:CTN65585 DDJ65580:DDJ65585 DNF65580:DNF65585 DXB65580:DXB65585 EGX65580:EGX65585 EQT65580:EQT65585 FAP65580:FAP65585 FKL65580:FKL65585 FUH65580:FUH65585 GED65580:GED65585 GNZ65580:GNZ65585 GXV65580:GXV65585 HHR65580:HHR65585 HRN65580:HRN65585 IBJ65580:IBJ65585 ILF65580:ILF65585 IVB65580:IVB65585 JEX65580:JEX65585 JOT65580:JOT65585 JYP65580:JYP65585 KIL65580:KIL65585 KSH65580:KSH65585 LCD65580:LCD65585 LLZ65580:LLZ65585 LVV65580:LVV65585 MFR65580:MFR65585 MPN65580:MPN65585 MZJ65580:MZJ65585 NJF65580:NJF65585 NTB65580:NTB65585 OCX65580:OCX65585 OMT65580:OMT65585 OWP65580:OWP65585 PGL65580:PGL65585 PQH65580:PQH65585 QAD65580:QAD65585 QJZ65580:QJZ65585 QTV65580:QTV65585 RDR65580:RDR65585 RNN65580:RNN65585 RXJ65580:RXJ65585 SHF65580:SHF65585 SRB65580:SRB65585 TAX65580:TAX65585 TKT65580:TKT65585 TUP65580:TUP65585 UEL65580:UEL65585 UOH65580:UOH65585 UYD65580:UYD65585 VHZ65580:VHZ65585 VRV65580:VRV65585 WBR65580:WBR65585 WLN65580:WLN65585 WVJ65580:WVJ65585 C131116:C131121 IX131116:IX131121 ST131116:ST131121 ACP131116:ACP131121 AML131116:AML131121 AWH131116:AWH131121 BGD131116:BGD131121 BPZ131116:BPZ131121 BZV131116:BZV131121 CJR131116:CJR131121 CTN131116:CTN131121 DDJ131116:DDJ131121 DNF131116:DNF131121 DXB131116:DXB131121 EGX131116:EGX131121 EQT131116:EQT131121 FAP131116:FAP131121 FKL131116:FKL131121 FUH131116:FUH131121 GED131116:GED131121 GNZ131116:GNZ131121 GXV131116:GXV131121 HHR131116:HHR131121 HRN131116:HRN131121 IBJ131116:IBJ131121 ILF131116:ILF131121 IVB131116:IVB131121 JEX131116:JEX131121 JOT131116:JOT131121 JYP131116:JYP131121 KIL131116:KIL131121 KSH131116:KSH131121 LCD131116:LCD131121 LLZ131116:LLZ131121 LVV131116:LVV131121 MFR131116:MFR131121 MPN131116:MPN131121 MZJ131116:MZJ131121 NJF131116:NJF131121 NTB131116:NTB131121 OCX131116:OCX131121 OMT131116:OMT131121 OWP131116:OWP131121 PGL131116:PGL131121 PQH131116:PQH131121 QAD131116:QAD131121 QJZ131116:QJZ131121 QTV131116:QTV131121 RDR131116:RDR131121 RNN131116:RNN131121 RXJ131116:RXJ131121 SHF131116:SHF131121 SRB131116:SRB131121 TAX131116:TAX131121 TKT131116:TKT131121 TUP131116:TUP131121 UEL131116:UEL131121 UOH131116:UOH131121 UYD131116:UYD131121 VHZ131116:VHZ131121 VRV131116:VRV131121 WBR131116:WBR131121 WLN131116:WLN131121 WVJ131116:WVJ131121 C196652:C196657 IX196652:IX196657 ST196652:ST196657 ACP196652:ACP196657 AML196652:AML196657 AWH196652:AWH196657 BGD196652:BGD196657 BPZ196652:BPZ196657 BZV196652:BZV196657 CJR196652:CJR196657 CTN196652:CTN196657 DDJ196652:DDJ196657 DNF196652:DNF196657 DXB196652:DXB196657 EGX196652:EGX196657 EQT196652:EQT196657 FAP196652:FAP196657 FKL196652:FKL196657 FUH196652:FUH196657 GED196652:GED196657 GNZ196652:GNZ196657 GXV196652:GXV196657 HHR196652:HHR196657 HRN196652:HRN196657 IBJ196652:IBJ196657 ILF196652:ILF196657 IVB196652:IVB196657 JEX196652:JEX196657 JOT196652:JOT196657 JYP196652:JYP196657 KIL196652:KIL196657 KSH196652:KSH196657 LCD196652:LCD196657 LLZ196652:LLZ196657 LVV196652:LVV196657 MFR196652:MFR196657 MPN196652:MPN196657 MZJ196652:MZJ196657 NJF196652:NJF196657 NTB196652:NTB196657 OCX196652:OCX196657 OMT196652:OMT196657 OWP196652:OWP196657 PGL196652:PGL196657 PQH196652:PQH196657 QAD196652:QAD196657 QJZ196652:QJZ196657 QTV196652:QTV196657 RDR196652:RDR196657 RNN196652:RNN196657 RXJ196652:RXJ196657 SHF196652:SHF196657 SRB196652:SRB196657 TAX196652:TAX196657 TKT196652:TKT196657 TUP196652:TUP196657 UEL196652:UEL196657 UOH196652:UOH196657 UYD196652:UYD196657 VHZ196652:VHZ196657 VRV196652:VRV196657 WBR196652:WBR196657 WLN196652:WLN196657 WVJ196652:WVJ196657 C262188:C262193 IX262188:IX262193 ST262188:ST262193 ACP262188:ACP262193 AML262188:AML262193 AWH262188:AWH262193 BGD262188:BGD262193 BPZ262188:BPZ262193 BZV262188:BZV262193 CJR262188:CJR262193 CTN262188:CTN262193 DDJ262188:DDJ262193 DNF262188:DNF262193 DXB262188:DXB262193 EGX262188:EGX262193 EQT262188:EQT262193 FAP262188:FAP262193 FKL262188:FKL262193 FUH262188:FUH262193 GED262188:GED262193 GNZ262188:GNZ262193 GXV262188:GXV262193 HHR262188:HHR262193 HRN262188:HRN262193 IBJ262188:IBJ262193 ILF262188:ILF262193 IVB262188:IVB262193 JEX262188:JEX262193 JOT262188:JOT262193 JYP262188:JYP262193 KIL262188:KIL262193 KSH262188:KSH262193 LCD262188:LCD262193 LLZ262188:LLZ262193 LVV262188:LVV262193 MFR262188:MFR262193 MPN262188:MPN262193 MZJ262188:MZJ262193 NJF262188:NJF262193 NTB262188:NTB262193 OCX262188:OCX262193 OMT262188:OMT262193 OWP262188:OWP262193 PGL262188:PGL262193 PQH262188:PQH262193 QAD262188:QAD262193 QJZ262188:QJZ262193 QTV262188:QTV262193 RDR262188:RDR262193 RNN262188:RNN262193 RXJ262188:RXJ262193 SHF262188:SHF262193 SRB262188:SRB262193 TAX262188:TAX262193 TKT262188:TKT262193 TUP262188:TUP262193 UEL262188:UEL262193 UOH262188:UOH262193 UYD262188:UYD262193 VHZ262188:VHZ262193 VRV262188:VRV262193 WBR262188:WBR262193 WLN262188:WLN262193 WVJ262188:WVJ262193 C327724:C327729 IX327724:IX327729 ST327724:ST327729 ACP327724:ACP327729 AML327724:AML327729 AWH327724:AWH327729 BGD327724:BGD327729 BPZ327724:BPZ327729 BZV327724:BZV327729 CJR327724:CJR327729 CTN327724:CTN327729 DDJ327724:DDJ327729 DNF327724:DNF327729 DXB327724:DXB327729 EGX327724:EGX327729 EQT327724:EQT327729 FAP327724:FAP327729 FKL327724:FKL327729 FUH327724:FUH327729 GED327724:GED327729 GNZ327724:GNZ327729 GXV327724:GXV327729 HHR327724:HHR327729 HRN327724:HRN327729 IBJ327724:IBJ327729 ILF327724:ILF327729 IVB327724:IVB327729 JEX327724:JEX327729 JOT327724:JOT327729 JYP327724:JYP327729 KIL327724:KIL327729 KSH327724:KSH327729 LCD327724:LCD327729 LLZ327724:LLZ327729 LVV327724:LVV327729 MFR327724:MFR327729 MPN327724:MPN327729 MZJ327724:MZJ327729 NJF327724:NJF327729 NTB327724:NTB327729 OCX327724:OCX327729 OMT327724:OMT327729 OWP327724:OWP327729 PGL327724:PGL327729 PQH327724:PQH327729 QAD327724:QAD327729 QJZ327724:QJZ327729 QTV327724:QTV327729 RDR327724:RDR327729 RNN327724:RNN327729 RXJ327724:RXJ327729 SHF327724:SHF327729 SRB327724:SRB327729 TAX327724:TAX327729 TKT327724:TKT327729 TUP327724:TUP327729 UEL327724:UEL327729 UOH327724:UOH327729 UYD327724:UYD327729 VHZ327724:VHZ327729 VRV327724:VRV327729 WBR327724:WBR327729 WLN327724:WLN327729 WVJ327724:WVJ327729 C393260:C393265 IX393260:IX393265 ST393260:ST393265 ACP393260:ACP393265 AML393260:AML393265 AWH393260:AWH393265 BGD393260:BGD393265 BPZ393260:BPZ393265 BZV393260:BZV393265 CJR393260:CJR393265 CTN393260:CTN393265 DDJ393260:DDJ393265 DNF393260:DNF393265 DXB393260:DXB393265 EGX393260:EGX393265 EQT393260:EQT393265 FAP393260:FAP393265 FKL393260:FKL393265 FUH393260:FUH393265 GED393260:GED393265 GNZ393260:GNZ393265 GXV393260:GXV393265 HHR393260:HHR393265 HRN393260:HRN393265 IBJ393260:IBJ393265 ILF393260:ILF393265 IVB393260:IVB393265 JEX393260:JEX393265 JOT393260:JOT393265 JYP393260:JYP393265 KIL393260:KIL393265 KSH393260:KSH393265 LCD393260:LCD393265 LLZ393260:LLZ393265 LVV393260:LVV393265 MFR393260:MFR393265 MPN393260:MPN393265 MZJ393260:MZJ393265 NJF393260:NJF393265 NTB393260:NTB393265 OCX393260:OCX393265 OMT393260:OMT393265 OWP393260:OWP393265 PGL393260:PGL393265 PQH393260:PQH393265 QAD393260:QAD393265 QJZ393260:QJZ393265 QTV393260:QTV393265 RDR393260:RDR393265 RNN393260:RNN393265 RXJ393260:RXJ393265 SHF393260:SHF393265 SRB393260:SRB393265 TAX393260:TAX393265 TKT393260:TKT393265 TUP393260:TUP393265 UEL393260:UEL393265 UOH393260:UOH393265 UYD393260:UYD393265 VHZ393260:VHZ393265 VRV393260:VRV393265 WBR393260:WBR393265 WLN393260:WLN393265 WVJ393260:WVJ393265 C458796:C458801 IX458796:IX458801 ST458796:ST458801 ACP458796:ACP458801 AML458796:AML458801 AWH458796:AWH458801 BGD458796:BGD458801 BPZ458796:BPZ458801 BZV458796:BZV458801 CJR458796:CJR458801 CTN458796:CTN458801 DDJ458796:DDJ458801 DNF458796:DNF458801 DXB458796:DXB458801 EGX458796:EGX458801 EQT458796:EQT458801 FAP458796:FAP458801 FKL458796:FKL458801 FUH458796:FUH458801 GED458796:GED458801 GNZ458796:GNZ458801 GXV458796:GXV458801 HHR458796:HHR458801 HRN458796:HRN458801 IBJ458796:IBJ458801 ILF458796:ILF458801 IVB458796:IVB458801 JEX458796:JEX458801 JOT458796:JOT458801 JYP458796:JYP458801 KIL458796:KIL458801 KSH458796:KSH458801 LCD458796:LCD458801 LLZ458796:LLZ458801 LVV458796:LVV458801 MFR458796:MFR458801 MPN458796:MPN458801 MZJ458796:MZJ458801 NJF458796:NJF458801 NTB458796:NTB458801 OCX458796:OCX458801 OMT458796:OMT458801 OWP458796:OWP458801 PGL458796:PGL458801 PQH458796:PQH458801 QAD458796:QAD458801 QJZ458796:QJZ458801 QTV458796:QTV458801 RDR458796:RDR458801 RNN458796:RNN458801 RXJ458796:RXJ458801 SHF458796:SHF458801 SRB458796:SRB458801 TAX458796:TAX458801 TKT458796:TKT458801 TUP458796:TUP458801 UEL458796:UEL458801 UOH458796:UOH458801 UYD458796:UYD458801 VHZ458796:VHZ458801 VRV458796:VRV458801 WBR458796:WBR458801 WLN458796:WLN458801 WVJ458796:WVJ458801 C524332:C524337 IX524332:IX524337 ST524332:ST524337 ACP524332:ACP524337 AML524332:AML524337 AWH524332:AWH524337 BGD524332:BGD524337 BPZ524332:BPZ524337 BZV524332:BZV524337 CJR524332:CJR524337 CTN524332:CTN524337 DDJ524332:DDJ524337 DNF524332:DNF524337 DXB524332:DXB524337 EGX524332:EGX524337 EQT524332:EQT524337 FAP524332:FAP524337 FKL524332:FKL524337 FUH524332:FUH524337 GED524332:GED524337 GNZ524332:GNZ524337 GXV524332:GXV524337 HHR524332:HHR524337 HRN524332:HRN524337 IBJ524332:IBJ524337 ILF524332:ILF524337 IVB524332:IVB524337 JEX524332:JEX524337 JOT524332:JOT524337 JYP524332:JYP524337 KIL524332:KIL524337 KSH524332:KSH524337 LCD524332:LCD524337 LLZ524332:LLZ524337 LVV524332:LVV524337 MFR524332:MFR524337 MPN524332:MPN524337 MZJ524332:MZJ524337 NJF524332:NJF524337 NTB524332:NTB524337 OCX524332:OCX524337 OMT524332:OMT524337 OWP524332:OWP524337 PGL524332:PGL524337 PQH524332:PQH524337 QAD524332:QAD524337 QJZ524332:QJZ524337 QTV524332:QTV524337 RDR524332:RDR524337 RNN524332:RNN524337 RXJ524332:RXJ524337 SHF524332:SHF524337 SRB524332:SRB524337 TAX524332:TAX524337 TKT524332:TKT524337 TUP524332:TUP524337 UEL524332:UEL524337 UOH524332:UOH524337 UYD524332:UYD524337 VHZ524332:VHZ524337 VRV524332:VRV524337 WBR524332:WBR524337 WLN524332:WLN524337 WVJ524332:WVJ524337 C589868:C589873 IX589868:IX589873 ST589868:ST589873 ACP589868:ACP589873 AML589868:AML589873 AWH589868:AWH589873 BGD589868:BGD589873 BPZ589868:BPZ589873 BZV589868:BZV589873 CJR589868:CJR589873 CTN589868:CTN589873 DDJ589868:DDJ589873 DNF589868:DNF589873 DXB589868:DXB589873 EGX589868:EGX589873 EQT589868:EQT589873 FAP589868:FAP589873 FKL589868:FKL589873 FUH589868:FUH589873 GED589868:GED589873 GNZ589868:GNZ589873 GXV589868:GXV589873 HHR589868:HHR589873 HRN589868:HRN589873 IBJ589868:IBJ589873 ILF589868:ILF589873 IVB589868:IVB589873 JEX589868:JEX589873 JOT589868:JOT589873 JYP589868:JYP589873 KIL589868:KIL589873 KSH589868:KSH589873 LCD589868:LCD589873 LLZ589868:LLZ589873 LVV589868:LVV589873 MFR589868:MFR589873 MPN589868:MPN589873 MZJ589868:MZJ589873 NJF589868:NJF589873 NTB589868:NTB589873 OCX589868:OCX589873 OMT589868:OMT589873 OWP589868:OWP589873 PGL589868:PGL589873 PQH589868:PQH589873 QAD589868:QAD589873 QJZ589868:QJZ589873 QTV589868:QTV589873 RDR589868:RDR589873 RNN589868:RNN589873 RXJ589868:RXJ589873 SHF589868:SHF589873 SRB589868:SRB589873 TAX589868:TAX589873 TKT589868:TKT589873 TUP589868:TUP589873 UEL589868:UEL589873 UOH589868:UOH589873 UYD589868:UYD589873 VHZ589868:VHZ589873 VRV589868:VRV589873 WBR589868:WBR589873 WLN589868:WLN589873 WVJ589868:WVJ589873 C655404:C655409 IX655404:IX655409 ST655404:ST655409 ACP655404:ACP655409 AML655404:AML655409 AWH655404:AWH655409 BGD655404:BGD655409 BPZ655404:BPZ655409 BZV655404:BZV655409 CJR655404:CJR655409 CTN655404:CTN655409 DDJ655404:DDJ655409 DNF655404:DNF655409 DXB655404:DXB655409 EGX655404:EGX655409 EQT655404:EQT655409 FAP655404:FAP655409 FKL655404:FKL655409 FUH655404:FUH655409 GED655404:GED655409 GNZ655404:GNZ655409 GXV655404:GXV655409 HHR655404:HHR655409 HRN655404:HRN655409 IBJ655404:IBJ655409 ILF655404:ILF655409 IVB655404:IVB655409 JEX655404:JEX655409 JOT655404:JOT655409 JYP655404:JYP655409 KIL655404:KIL655409 KSH655404:KSH655409 LCD655404:LCD655409 LLZ655404:LLZ655409 LVV655404:LVV655409 MFR655404:MFR655409 MPN655404:MPN655409 MZJ655404:MZJ655409 NJF655404:NJF655409 NTB655404:NTB655409 OCX655404:OCX655409 OMT655404:OMT655409 OWP655404:OWP655409 PGL655404:PGL655409 PQH655404:PQH655409 QAD655404:QAD655409 QJZ655404:QJZ655409 QTV655404:QTV655409 RDR655404:RDR655409 RNN655404:RNN655409 RXJ655404:RXJ655409 SHF655404:SHF655409 SRB655404:SRB655409 TAX655404:TAX655409 TKT655404:TKT655409 TUP655404:TUP655409 UEL655404:UEL655409 UOH655404:UOH655409 UYD655404:UYD655409 VHZ655404:VHZ655409 VRV655404:VRV655409 WBR655404:WBR655409 WLN655404:WLN655409 WVJ655404:WVJ655409 C720940:C720945 IX720940:IX720945 ST720940:ST720945 ACP720940:ACP720945 AML720940:AML720945 AWH720940:AWH720945 BGD720940:BGD720945 BPZ720940:BPZ720945 BZV720940:BZV720945 CJR720940:CJR720945 CTN720940:CTN720945 DDJ720940:DDJ720945 DNF720940:DNF720945 DXB720940:DXB720945 EGX720940:EGX720945 EQT720940:EQT720945 FAP720940:FAP720945 FKL720940:FKL720945 FUH720940:FUH720945 GED720940:GED720945 GNZ720940:GNZ720945 GXV720940:GXV720945 HHR720940:HHR720945 HRN720940:HRN720945 IBJ720940:IBJ720945 ILF720940:ILF720945 IVB720940:IVB720945 JEX720940:JEX720945 JOT720940:JOT720945 JYP720940:JYP720945 KIL720940:KIL720945 KSH720940:KSH720945 LCD720940:LCD720945 LLZ720940:LLZ720945 LVV720940:LVV720945 MFR720940:MFR720945 MPN720940:MPN720945 MZJ720940:MZJ720945 NJF720940:NJF720945 NTB720940:NTB720945 OCX720940:OCX720945 OMT720940:OMT720945 OWP720940:OWP720945 PGL720940:PGL720945 PQH720940:PQH720945 QAD720940:QAD720945 QJZ720940:QJZ720945 QTV720940:QTV720945 RDR720940:RDR720945 RNN720940:RNN720945 RXJ720940:RXJ720945 SHF720940:SHF720945 SRB720940:SRB720945 TAX720940:TAX720945 TKT720940:TKT720945 TUP720940:TUP720945 UEL720940:UEL720945 UOH720940:UOH720945 UYD720940:UYD720945 VHZ720940:VHZ720945 VRV720940:VRV720945 WBR720940:WBR720945 WLN720940:WLN720945 WVJ720940:WVJ720945 C786476:C786481 IX786476:IX786481 ST786476:ST786481 ACP786476:ACP786481 AML786476:AML786481 AWH786476:AWH786481 BGD786476:BGD786481 BPZ786476:BPZ786481 BZV786476:BZV786481 CJR786476:CJR786481 CTN786476:CTN786481 DDJ786476:DDJ786481 DNF786476:DNF786481 DXB786476:DXB786481 EGX786476:EGX786481 EQT786476:EQT786481 FAP786476:FAP786481 FKL786476:FKL786481 FUH786476:FUH786481 GED786476:GED786481 GNZ786476:GNZ786481 GXV786476:GXV786481 HHR786476:HHR786481 HRN786476:HRN786481 IBJ786476:IBJ786481 ILF786476:ILF786481 IVB786476:IVB786481 JEX786476:JEX786481 JOT786476:JOT786481 JYP786476:JYP786481 KIL786476:KIL786481 KSH786476:KSH786481 LCD786476:LCD786481 LLZ786476:LLZ786481 LVV786476:LVV786481 MFR786476:MFR786481 MPN786476:MPN786481 MZJ786476:MZJ786481 NJF786476:NJF786481 NTB786476:NTB786481 OCX786476:OCX786481 OMT786476:OMT786481 OWP786476:OWP786481 PGL786476:PGL786481 PQH786476:PQH786481 QAD786476:QAD786481 QJZ786476:QJZ786481 QTV786476:QTV786481 RDR786476:RDR786481 RNN786476:RNN786481 RXJ786476:RXJ786481 SHF786476:SHF786481 SRB786476:SRB786481 TAX786476:TAX786481 TKT786476:TKT786481 TUP786476:TUP786481 UEL786476:UEL786481 UOH786476:UOH786481 UYD786476:UYD786481 VHZ786476:VHZ786481 VRV786476:VRV786481 WBR786476:WBR786481 WLN786476:WLN786481 WVJ786476:WVJ786481 C852012:C852017 IX852012:IX852017 ST852012:ST852017 ACP852012:ACP852017 AML852012:AML852017 AWH852012:AWH852017 BGD852012:BGD852017 BPZ852012:BPZ852017 BZV852012:BZV852017 CJR852012:CJR852017 CTN852012:CTN852017 DDJ852012:DDJ852017 DNF852012:DNF852017 DXB852012:DXB852017 EGX852012:EGX852017 EQT852012:EQT852017 FAP852012:FAP852017 FKL852012:FKL852017 FUH852012:FUH852017 GED852012:GED852017 GNZ852012:GNZ852017 GXV852012:GXV852017 HHR852012:HHR852017 HRN852012:HRN852017 IBJ852012:IBJ852017 ILF852012:ILF852017 IVB852012:IVB852017 JEX852012:JEX852017 JOT852012:JOT852017 JYP852012:JYP852017 KIL852012:KIL852017 KSH852012:KSH852017 LCD852012:LCD852017 LLZ852012:LLZ852017 LVV852012:LVV852017 MFR852012:MFR852017 MPN852012:MPN852017 MZJ852012:MZJ852017 NJF852012:NJF852017 NTB852012:NTB852017 OCX852012:OCX852017 OMT852012:OMT852017 OWP852012:OWP852017 PGL852012:PGL852017 PQH852012:PQH852017 QAD852012:QAD852017 QJZ852012:QJZ852017 QTV852012:QTV852017 RDR852012:RDR852017 RNN852012:RNN852017 RXJ852012:RXJ852017 SHF852012:SHF852017 SRB852012:SRB852017 TAX852012:TAX852017 TKT852012:TKT852017 TUP852012:TUP852017 UEL852012:UEL852017 UOH852012:UOH852017 UYD852012:UYD852017 VHZ852012:VHZ852017 VRV852012:VRV852017 WBR852012:WBR852017 WLN852012:WLN852017 WVJ852012:WVJ852017 C917548:C917553 IX917548:IX917553 ST917548:ST917553 ACP917548:ACP917553 AML917548:AML917553 AWH917548:AWH917553 BGD917548:BGD917553 BPZ917548:BPZ917553 BZV917548:BZV917553 CJR917548:CJR917553 CTN917548:CTN917553 DDJ917548:DDJ917553 DNF917548:DNF917553 DXB917548:DXB917553 EGX917548:EGX917553 EQT917548:EQT917553 FAP917548:FAP917553 FKL917548:FKL917553 FUH917548:FUH917553 GED917548:GED917553 GNZ917548:GNZ917553 GXV917548:GXV917553 HHR917548:HHR917553 HRN917548:HRN917553 IBJ917548:IBJ917553 ILF917548:ILF917553 IVB917548:IVB917553 JEX917548:JEX917553 JOT917548:JOT917553 JYP917548:JYP917553 KIL917548:KIL917553 KSH917548:KSH917553 LCD917548:LCD917553 LLZ917548:LLZ917553 LVV917548:LVV917553 MFR917548:MFR917553 MPN917548:MPN917553 MZJ917548:MZJ917553 NJF917548:NJF917553 NTB917548:NTB917553 OCX917548:OCX917553 OMT917548:OMT917553 OWP917548:OWP917553 PGL917548:PGL917553 PQH917548:PQH917553 QAD917548:QAD917553 QJZ917548:QJZ917553 QTV917548:QTV917553 RDR917548:RDR917553 RNN917548:RNN917553 RXJ917548:RXJ917553 SHF917548:SHF917553 SRB917548:SRB917553 TAX917548:TAX917553 TKT917548:TKT917553 TUP917548:TUP917553 UEL917548:UEL917553 UOH917548:UOH917553 UYD917548:UYD917553 VHZ917548:VHZ917553 VRV917548:VRV917553 WBR917548:WBR917553 WLN917548:WLN917553 WVJ917548:WVJ917553 C983084:C983089 IX983084:IX983089 ST983084:ST983089 ACP983084:ACP983089 AML983084:AML983089 AWH983084:AWH983089 BGD983084:BGD983089 BPZ983084:BPZ983089 BZV983084:BZV983089 CJR983084:CJR983089 CTN983084:CTN983089 DDJ983084:DDJ983089 DNF983084:DNF983089 DXB983084:DXB983089 EGX983084:EGX983089 EQT983084:EQT983089 FAP983084:FAP983089 FKL983084:FKL983089 FUH983084:FUH983089 GED983084:GED983089 GNZ983084:GNZ983089 GXV983084:GXV983089 HHR983084:HHR983089 HRN983084:HRN983089 IBJ983084:IBJ983089 ILF983084:ILF983089 IVB983084:IVB983089 JEX983084:JEX983089 JOT983084:JOT983089 JYP983084:JYP983089 KIL983084:KIL983089 KSH983084:KSH983089 LCD983084:LCD983089 LLZ983084:LLZ983089 LVV983084:LVV983089 MFR983084:MFR983089 MPN983084:MPN983089 MZJ983084:MZJ983089 NJF983084:NJF983089 NTB983084:NTB983089 OCX983084:OCX983089 OMT983084:OMT983089 OWP983084:OWP983089 PGL983084:PGL983089 PQH983084:PQH983089 QAD983084:QAD983089 QJZ983084:QJZ983089 QTV983084:QTV983089 RDR983084:RDR983089 RNN983084:RNN983089 RXJ983084:RXJ983089 SHF983084:SHF983089 SRB983084:SRB983089 TAX983084:TAX983089 TKT983084:TKT983089 TUP983084:TUP983089 UEL983084:UEL983089 UOH983084:UOH983089 UYD983084:UYD983089 VHZ983084:VHZ983089 VRV983084:VRV983089 WBR983084:WBR983089 WLN983084:WLN983089 WVJ983084:WVJ983089">
      <formula1>$C$6826:$C$6828</formula1>
      <formula2>0</formula2>
    </dataValidation>
  </dataValidations>
  <printOptions horizontalCentered="1"/>
  <pageMargins left="0" right="0" top="0.78740157480314965" bottom="0.78740157480314965" header="0.31496062992125984" footer="0.31496062992125984"/>
  <pageSetup orientation="portrait" r:id="rId1"/>
  <headerFooter alignWithMargins="0"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ESTUDIO DE MERCADO 2020</vt:lpstr>
      <vt:lpstr>TASAS PROMEDIO</vt:lpstr>
      <vt:lpstr>ANEXO T.R.D.M.</vt:lpstr>
      <vt:lpstr> REL VG</vt:lpstr>
      <vt:lpstr>' REL VG'!Área_de_impresión</vt:lpstr>
      <vt:lpstr>'ANEXO T.R.D.M.'!Área_de_impresión</vt:lpstr>
      <vt:lpstr>'ESTUDIO DE MERCADO 2020'!Área_de_impresión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LIBIA</cp:lastModifiedBy>
  <cp:lastPrinted>2019-08-22T23:59:23Z</cp:lastPrinted>
  <dcterms:created xsi:type="dcterms:W3CDTF">2019-03-31T15:38:58Z</dcterms:created>
  <dcterms:modified xsi:type="dcterms:W3CDTF">2020-08-20T19:19:41Z</dcterms:modified>
</cp:coreProperties>
</file>