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06" codeName="{00000000-0000-0000-0000-000000000000}"/>
  <workbookPr codeName="ThisWorkbook" defaultThemeVersion="124226"/>
  <mc:AlternateContent xmlns:mc="http://schemas.openxmlformats.org/markup-compatibility/2006">
    <mc:Choice Requires="x15">
      <x15ac:absPath xmlns:x15ac="http://schemas.microsoft.com/office/spreadsheetml/2010/11/ac" url="D:\working\waccache\BN3PEPF0000A44F\EXCELCNV\542ddb8a-f26d-4a05-9dc1-586078b18478\"/>
    </mc:Choice>
  </mc:AlternateContent>
  <xr:revisionPtr revIDLastSave="40" documentId="8_{79B4E05B-7ED0-4266-868B-55FC84D36DEE}" xr6:coauthVersionLast="47" xr6:coauthVersionMax="47" xr10:uidLastSave="{39C87A5F-4A88-403A-AB1F-9AD87D224140}"/>
  <bookViews>
    <workbookView xWindow="-60" yWindow="-60" windowWidth="15480" windowHeight="11640" tabRatio="559" xr2:uid="{A93BA9EC-484E-4AE5-8D90-EDE3B8347EFC}"/>
  </bookViews>
  <sheets>
    <sheet name="MATRIZ" sheetId="1" r:id="rId1"/>
    <sheet name="INSTRUCCIONES" sheetId="3" r:id="rId2"/>
    <sheet name="Hoja1" sheetId="4" state="hidden" r:id="rId3"/>
  </sheets>
  <externalReferences>
    <externalReference r:id="rId4"/>
  </externalReferences>
  <definedNames>
    <definedName name="lista_cualitativa">'[1]Tabla CONPES 3714'!$N$15:$N$18</definedName>
    <definedName name="Prob">MATRIZ!$G$1:$G$5</definedName>
    <definedName name="_xlnm.Print_Titles" localSheetId="0">MATRIZ!$15:$17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6" i="1" l="1"/>
  <c r="K26" i="1"/>
  <c r="W26" i="1"/>
  <c r="Y26" i="1"/>
  <c r="Z26" i="1"/>
  <c r="AA26" i="1"/>
  <c r="W27" i="1"/>
  <c r="Y27" i="1"/>
  <c r="Z27" i="1"/>
  <c r="AA27" i="1"/>
  <c r="I20" i="1"/>
  <c r="K20" i="1"/>
  <c r="W20" i="1"/>
  <c r="Y20" i="1"/>
  <c r="Z20" i="1"/>
  <c r="AA20" i="1"/>
  <c r="I19" i="1"/>
  <c r="K19" i="1"/>
  <c r="W19" i="1"/>
  <c r="Y19" i="1"/>
  <c r="Z19" i="1" s="1"/>
  <c r="AA19" i="1" s="1"/>
  <c r="K18" i="1"/>
  <c r="K25" i="1"/>
  <c r="Y18" i="1"/>
  <c r="W18" i="1"/>
  <c r="Z18" i="1" s="1"/>
  <c r="AA18" i="1" s="1"/>
  <c r="I18" i="1"/>
  <c r="W25" i="1"/>
  <c r="Y25" i="1"/>
  <c r="I25" i="1"/>
  <c r="I14" i="4"/>
  <c r="K14" i="4"/>
  <c r="I15" i="4"/>
  <c r="K15" i="4"/>
  <c r="I16" i="4"/>
  <c r="K16" i="4"/>
  <c r="I17" i="4"/>
  <c r="K17" i="4"/>
  <c r="I18" i="4"/>
  <c r="K18" i="4"/>
  <c r="I19" i="4"/>
  <c r="K19" i="4"/>
  <c r="Z25" i="1"/>
  <c r="AA25" i="1"/>
  <c r="M19" i="1"/>
  <c r="M24" i="1"/>
  <c r="L14" i="4"/>
  <c r="L17" i="4"/>
  <c r="L15" i="4"/>
  <c r="M20" i="1"/>
  <c r="M18" i="1"/>
  <c r="P18" i="1" s="1"/>
  <c r="L19" i="4"/>
  <c r="M26" i="1"/>
  <c r="M22" i="1"/>
  <c r="M21" i="1"/>
  <c r="M25" i="1"/>
  <c r="M23" i="1"/>
  <c r="L16" i="4"/>
  <c r="M27" i="1"/>
  <c r="L18" i="4"/>
  <c r="N18" i="4"/>
  <c r="O18" i="4"/>
  <c r="P18" i="4"/>
  <c r="Q18" i="4"/>
  <c r="M18" i="4"/>
  <c r="O27" i="1"/>
  <c r="P27" i="1"/>
  <c r="M16" i="4"/>
  <c r="N16" i="4"/>
  <c r="O16" i="4"/>
  <c r="P16" i="4"/>
  <c r="Q16" i="4"/>
  <c r="P23" i="1"/>
  <c r="O23" i="1"/>
  <c r="O25" i="1"/>
  <c r="P25" i="1"/>
  <c r="P21" i="1"/>
  <c r="O21" i="1"/>
  <c r="O22" i="1"/>
  <c r="P22" i="1"/>
  <c r="O26" i="1"/>
  <c r="P26" i="1"/>
  <c r="M19" i="4"/>
  <c r="N19" i="4"/>
  <c r="O19" i="4"/>
  <c r="P19" i="4"/>
  <c r="Q19" i="4"/>
  <c r="O18" i="1"/>
  <c r="P20" i="1"/>
  <c r="O20" i="1"/>
  <c r="M15" i="4"/>
  <c r="N15" i="4"/>
  <c r="O15" i="4"/>
  <c r="P15" i="4"/>
  <c r="Q15" i="4"/>
  <c r="N17" i="4"/>
  <c r="O17" i="4"/>
  <c r="P17" i="4"/>
  <c r="Q17" i="4"/>
  <c r="M17" i="4"/>
  <c r="M14" i="4"/>
  <c r="N14" i="4"/>
  <c r="O14" i="4"/>
  <c r="P14" i="4"/>
  <c r="Q14" i="4"/>
  <c r="P24" i="1"/>
  <c r="O24" i="1"/>
  <c r="O19" i="1"/>
  <c r="P19" i="1"/>
  <c r="Q19" i="1"/>
  <c r="R19" i="1"/>
  <c r="S19" i="1"/>
  <c r="Q26" i="1"/>
  <c r="R26" i="1"/>
  <c r="S26" i="1"/>
  <c r="Q23" i="1"/>
  <c r="R23" i="1"/>
  <c r="S23" i="1"/>
  <c r="Q22" i="1"/>
  <c r="R22" i="1"/>
  <c r="S22" i="1"/>
  <c r="Q27" i="1"/>
  <c r="R27" i="1"/>
  <c r="S27" i="1"/>
  <c r="Q24" i="1"/>
  <c r="R24" i="1"/>
  <c r="S24" i="1"/>
  <c r="Q20" i="1"/>
  <c r="R20" i="1"/>
  <c r="S20" i="1"/>
  <c r="Q18" i="1"/>
  <c r="R18" i="1"/>
  <c r="S18" i="1"/>
  <c r="Q21" i="1"/>
  <c r="R21" i="1"/>
  <c r="S21" i="1"/>
  <c r="Q25" i="1"/>
  <c r="R25" i="1"/>
  <c r="S2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SANTIAGO MORALES QUIJANO</author>
  </authors>
  <commentList>
    <comment ref="J16" authorId="0" shapeId="0" xr:uid="{E7E1C115-EC01-482C-B1F4-D5DA6D2AA8D5}">
      <text>
        <r>
          <rPr>
            <b/>
            <sz val="9"/>
            <color indexed="81"/>
            <rFont val="Arial Narrow"/>
            <family val="2"/>
          </rPr>
          <t xml:space="preserve">Estimación cualitativa del Impacto
a. Catastrófico: </t>
        </r>
        <r>
          <rPr>
            <sz val="9"/>
            <color indexed="81"/>
            <rFont val="Arial Narrow"/>
            <family val="2"/>
          </rPr>
          <t xml:space="preserve">Perturba la ejecución de manera grave imposibilitando la ejecución del obejto contractual. Calificación 5 (alta)
</t>
        </r>
        <r>
          <rPr>
            <b/>
            <sz val="9"/>
            <color indexed="81"/>
            <rFont val="Arial Narrow"/>
            <family val="2"/>
          </rPr>
          <t xml:space="preserve">b. Mayor: </t>
        </r>
        <r>
          <rPr>
            <sz val="9"/>
            <color indexed="81"/>
            <rFont val="Arial Narrow"/>
            <family val="2"/>
          </rPr>
          <t xml:space="preserve">Obstruye la ejecución del contrato sustancialmente, pero aún así permite la consecución del objeto contractual. Calificación 5 (medio-alta)
</t>
        </r>
        <r>
          <rPr>
            <b/>
            <sz val="9"/>
            <color indexed="81"/>
            <rFont val="Arial Narrow"/>
            <family val="2"/>
          </rPr>
          <t xml:space="preserve">c. Moderado: </t>
        </r>
        <r>
          <rPr>
            <sz val="9"/>
            <color indexed="81"/>
            <rFont val="Arial Narrow"/>
            <family val="2"/>
          </rPr>
          <t xml:space="preserve">Afecta la ejecución del contrato, sin alterar el beneficio de las partes. Calificación 3 (medio-baja)
</t>
        </r>
        <r>
          <rPr>
            <b/>
            <sz val="9"/>
            <color indexed="81"/>
            <rFont val="Arial Narrow"/>
            <family val="2"/>
          </rPr>
          <t xml:space="preserve">d. Menor: </t>
        </r>
        <r>
          <rPr>
            <sz val="9"/>
            <color indexed="81"/>
            <rFont val="Arial Narrow"/>
            <family val="2"/>
          </rPr>
          <t xml:space="preserve">Dificulta la ejecución del contrato de manera baja. Aplicando medidas mínimas, se puede lograr el objeto contractual. Calificación 2 (medio-baja)
</t>
        </r>
        <r>
          <rPr>
            <b/>
            <sz val="9"/>
            <color indexed="81"/>
            <rFont val="Arial Narrow"/>
            <family val="2"/>
          </rPr>
          <t xml:space="preserve">e. Insignificante: </t>
        </r>
        <r>
          <rPr>
            <sz val="9"/>
            <color indexed="81"/>
            <rFont val="Arial Narrow"/>
            <family val="2"/>
          </rPr>
          <t>Obstruye la ejecución del contrato de manera intrascendente. Calificación 1 (baja)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SANTIAGO MORALES QUIJANO</author>
  </authors>
  <commentList>
    <comment ref="J13" authorId="0" shapeId="0" xr:uid="{72838EDE-607B-4734-AE9A-2CE96BCB1AE4}">
      <text>
        <r>
          <rPr>
            <b/>
            <sz val="9"/>
            <color indexed="81"/>
            <rFont val="Arial Narrow"/>
            <family val="2"/>
          </rPr>
          <t xml:space="preserve">Estimación cualitativa del Impacto
a. Catastrófico: </t>
        </r>
        <r>
          <rPr>
            <sz val="9"/>
            <color indexed="81"/>
            <rFont val="Arial Narrow"/>
            <family val="2"/>
          </rPr>
          <t xml:space="preserve">Perturba la ejecución de manera grave imposibilitando la ejecución del obejto contractual. Calificación 5 (alta)
</t>
        </r>
        <r>
          <rPr>
            <b/>
            <sz val="9"/>
            <color indexed="81"/>
            <rFont val="Arial Narrow"/>
            <family val="2"/>
          </rPr>
          <t xml:space="preserve">b. Mayor: </t>
        </r>
        <r>
          <rPr>
            <sz val="9"/>
            <color indexed="81"/>
            <rFont val="Arial Narrow"/>
            <family val="2"/>
          </rPr>
          <t xml:space="preserve">Obstruye la ejecución del contrato sustancialmente, pero aún así permite la consecución del objeto contractual. Calificación 5 (medio-alta)
</t>
        </r>
        <r>
          <rPr>
            <b/>
            <sz val="9"/>
            <color indexed="81"/>
            <rFont val="Arial Narrow"/>
            <family val="2"/>
          </rPr>
          <t xml:space="preserve">c. Moderado: </t>
        </r>
        <r>
          <rPr>
            <sz val="9"/>
            <color indexed="81"/>
            <rFont val="Arial Narrow"/>
            <family val="2"/>
          </rPr>
          <t xml:space="preserve">Afecta la ejecución del contrato, sin alterar el beneficio de las partes. Calificación 3 (medio-baja)
</t>
        </r>
        <r>
          <rPr>
            <b/>
            <sz val="9"/>
            <color indexed="81"/>
            <rFont val="Arial Narrow"/>
            <family val="2"/>
          </rPr>
          <t xml:space="preserve">d. Menor: </t>
        </r>
        <r>
          <rPr>
            <sz val="9"/>
            <color indexed="81"/>
            <rFont val="Arial Narrow"/>
            <family val="2"/>
          </rPr>
          <t xml:space="preserve">Dificulta la ejecución del contrato de manera baja. Aplicando medidas mínimas, se puede lograr el objeto contractual. Calificación 2 (medio-baja)
</t>
        </r>
        <r>
          <rPr>
            <b/>
            <sz val="9"/>
            <color indexed="81"/>
            <rFont val="Arial Narrow"/>
            <family val="2"/>
          </rPr>
          <t xml:space="preserve">e. Insignificante: </t>
        </r>
        <r>
          <rPr>
            <sz val="9"/>
            <color indexed="81"/>
            <rFont val="Arial Narrow"/>
            <family val="2"/>
          </rPr>
          <t>Obstruye la ejecución del contrato de manera intrascendente. Calificación 1 (baja)</t>
        </r>
      </text>
    </comment>
  </commentList>
</comments>
</file>

<file path=xl/sharedStrings.xml><?xml version="1.0" encoding="utf-8"?>
<sst xmlns="http://schemas.openxmlformats.org/spreadsheetml/2006/main" count="454" uniqueCount="200">
  <si>
    <t>General</t>
  </si>
  <si>
    <t>Planeación</t>
  </si>
  <si>
    <t>Económico</t>
  </si>
  <si>
    <t>Casi Cierto</t>
  </si>
  <si>
    <t>Alto</t>
  </si>
  <si>
    <t>Catastrófico</t>
  </si>
  <si>
    <t>Departamento</t>
  </si>
  <si>
    <t>Si</t>
  </si>
  <si>
    <t>Específico</t>
  </si>
  <si>
    <t>Selección</t>
  </si>
  <si>
    <t>Sociales o Políticos</t>
  </si>
  <si>
    <t>Probable</t>
  </si>
  <si>
    <t>Medio-alto</t>
  </si>
  <si>
    <t>Mayor</t>
  </si>
  <si>
    <t>Contratista / asociado</t>
  </si>
  <si>
    <t>No</t>
  </si>
  <si>
    <t>Interna</t>
  </si>
  <si>
    <t>Contratación</t>
  </si>
  <si>
    <t>Operacionales</t>
  </si>
  <si>
    <t>Posible</t>
  </si>
  <si>
    <t>Medio-bajo</t>
  </si>
  <si>
    <t>Moderado</t>
  </si>
  <si>
    <t>Compartida</t>
  </si>
  <si>
    <t>Externa</t>
  </si>
  <si>
    <t>Ejecución</t>
  </si>
  <si>
    <t>Financiero</t>
  </si>
  <si>
    <t>Improbable</t>
  </si>
  <si>
    <t>Bajo</t>
  </si>
  <si>
    <t>Menor</t>
  </si>
  <si>
    <t>Regulatorio</t>
  </si>
  <si>
    <t>Raro</t>
  </si>
  <si>
    <t>Insignificante</t>
  </si>
  <si>
    <t>De la naturaleza</t>
  </si>
  <si>
    <t>Ambientales</t>
  </si>
  <si>
    <t>Tecnológicos</t>
  </si>
  <si>
    <t>Valor del contrato</t>
  </si>
  <si>
    <r>
      <rPr>
        <b/>
        <sz val="16"/>
        <color indexed="8"/>
        <rFont val="Arial Narrow"/>
        <family val="2"/>
      </rPr>
      <t xml:space="preserve"> Anexo 4. </t>
    </r>
    <r>
      <rPr>
        <sz val="16"/>
        <color indexed="8"/>
        <rFont val="Arial Narrow"/>
        <family val="2"/>
      </rPr>
      <t>Análisis de Riesgos y Forma de mitigarlo</t>
    </r>
  </si>
  <si>
    <t>Valor</t>
  </si>
  <si>
    <t>PROCESO</t>
  </si>
  <si>
    <t>25AS122C2133</t>
  </si>
  <si>
    <t>OBJETO: Prestar servicios como técnico  agente de tránsito en los municipios del Departamento de Antioquia</t>
  </si>
  <si>
    <t>No.</t>
  </si>
  <si>
    <t>Clase</t>
  </si>
  <si>
    <t xml:space="preserve">Fuente </t>
  </si>
  <si>
    <t>Etapa</t>
  </si>
  <si>
    <t>Tipo</t>
  </si>
  <si>
    <t>Descripción</t>
  </si>
  <si>
    <t>Consecuencia</t>
  </si>
  <si>
    <t>Probabilidad</t>
  </si>
  <si>
    <t>Impacto</t>
  </si>
  <si>
    <t>Calificación</t>
  </si>
  <si>
    <t>Categoría</t>
  </si>
  <si>
    <t>Asignación</t>
  </si>
  <si>
    <t>Tratamiento, controles a ser implementados</t>
  </si>
  <si>
    <t>Impacto después del tratamiento</t>
  </si>
  <si>
    <t>¿Afecta la ejecución?</t>
  </si>
  <si>
    <t>Responsable de tratamiento</t>
  </si>
  <si>
    <t>Fecha inicio tratamiento</t>
  </si>
  <si>
    <t>Fecha fin tratamiento</t>
  </si>
  <si>
    <t xml:space="preserve">Control y monitoreo </t>
  </si>
  <si>
    <t>Cualitativa</t>
  </si>
  <si>
    <t>Cuantitativa</t>
  </si>
  <si>
    <t>Valoración</t>
  </si>
  <si>
    <t>¿Cómo se realiza el monitoreo?</t>
  </si>
  <si>
    <t>Periodicidad ¿Cuánto?</t>
  </si>
  <si>
    <t>¿Es estimable?</t>
  </si>
  <si>
    <t>Estimación</t>
  </si>
  <si>
    <t>Demora en la suscripción del acta de inicio</t>
  </si>
  <si>
    <t>Retrasos en el cronograma y procesos de la Gerencia de Seguridad Vial</t>
  </si>
  <si>
    <t>Verificación en el cumplimiento de los requisitos técnicos de los contratistas</t>
  </si>
  <si>
    <t>revsión de la documentación debidamente diligenciada</t>
  </si>
  <si>
    <t>Antes de la firma dela cta de inicio</t>
  </si>
  <si>
    <t>Conflicto armado y desorden social</t>
  </si>
  <si>
    <t>Reprogramación de actividades o Imposibilidad en su realización</t>
  </si>
  <si>
    <t>Aceptar el riesgo y realizar acciones de mitigación, tales como: emitir por parte del contratista alertas tempranas respectivo a la posibilidad de ocurrencia o al momento mismo en que sucedan, a fin de reprogramar actividades.</t>
  </si>
  <si>
    <t>Consultar reportes de las instituciones oficiales, como la policía nacional y las fuerzas armadas</t>
  </si>
  <si>
    <t>Mensual</t>
  </si>
  <si>
    <t>cambios normativos o de legislación tributaria</t>
  </si>
  <si>
    <t>Se ven afectadas las condiciones técnicas, administrativas y legales</t>
  </si>
  <si>
    <t>Continuo estudio de la normatividad contractual.
Capacitación en cuanto a los cambios que se presenten en la normatividad contractual.</t>
  </si>
  <si>
    <t>seguimiento a la normatividad aplicable al contrato</t>
  </si>
  <si>
    <t>En la etapa contractual.</t>
  </si>
  <si>
    <t>Incumplimiento de las obligaciones contractuales</t>
  </si>
  <si>
    <t xml:space="preserve">Que el ejecutor del contrato no cumpla con los entregables y los alcances del contrato </t>
  </si>
  <si>
    <t>Aclarar los requisitos, requerimientos , especificaciones  y productos del contrato</t>
  </si>
  <si>
    <t>medio</t>
  </si>
  <si>
    <t xml:space="preserve">Claridad en los estudios y documentos  previos,  Reuniones y/o seguimiento periódico para revisar avance.  </t>
  </si>
  <si>
    <t>Gestión del personal en situación de estabilidad laboral reforzada por especial protección constitucional(mujeres embarazadas o personal en situación de discapacidad)</t>
  </si>
  <si>
    <t>Mayores costos y causación de perjuicios por el reconocimiento de prestaciones economicas adicionales</t>
  </si>
  <si>
    <t xml:space="preserve">El contratante mediante los supervisores del convenio  revisará y aprobarán las hojas de vida del personal idóneo para la ejecución de las actividades del contrato. </t>
  </si>
  <si>
    <t>Bajpo</t>
  </si>
  <si>
    <t>Establecer reuniones y realizar las solicitudes respectivas,  para el seguimiento y revisión del personal</t>
  </si>
  <si>
    <t>Perjuicios y daños ocasionados a terceros y beneficiarios con ocasión del accionar del contratista</t>
  </si>
  <si>
    <t>Daños ocasioandos a terceros beneficiarios y la consecuente obligación del Departamento de reparar los mismos</t>
  </si>
  <si>
    <t>Evitar el riesgo por parte del contratista, tomando todas las medidas de seguridad y sanidad necesarias para evitar la causación de daños y perjuicios a los terceros y beneficiarios de las actividades.</t>
  </si>
  <si>
    <t>Seguimiento periódico a la ejecución del proyecto.</t>
  </si>
  <si>
    <t>mensual</t>
  </si>
  <si>
    <t xml:space="preserve">Modificación de especificaciones técnicas </t>
  </si>
  <si>
    <t>Incumplimiento o ejecución deficiente en el objeto del contrato.</t>
  </si>
  <si>
    <t>Socialización por parte del contratante  al contratista  y supervisores de los estudios y documentos previos, y si estos requieren alguna modificación, será concertada por las partes para que no afecten el objeto</t>
  </si>
  <si>
    <t>Bimensual</t>
  </si>
  <si>
    <t>no pago de la seguridad social o pagos incorrectos del valor de la misma</t>
  </si>
  <si>
    <t xml:space="preserve">No se puede realizar el pago de los honorarios de la manera estipulada en el contrato. </t>
  </si>
  <si>
    <t>Revisión previa al pago de la documentación</t>
  </si>
  <si>
    <t>Informes de seguimiento</t>
  </si>
  <si>
    <t>Retrasos en los pagos o desembolsos al contratista  después del cumplimiento oportuno de los requisitos para cada pago o desembolso</t>
  </si>
  <si>
    <t xml:space="preserve">Perjuicios económicos al contratista / asociado por la falta de disponibilidad de los recursos. Retrasos en la ejecución de actividades. </t>
  </si>
  <si>
    <t>(i) Evitar el riesgo, adoptando un procedimiento concertado con el contratista , para la entrega y revisión de informes, productos y soportes, facturas o cuentas de cobro, teniendo en cuenta las fechas de corte en la tesorería departamental para la radicación de cuentas por pagar.</t>
  </si>
  <si>
    <t>Seguimiento y acatamiento estricto al procedimiento para entrega de informes y radicación de facturas o cuentas de cobro</t>
  </si>
  <si>
    <t>mensual Previo a la realización de cada pago.</t>
  </si>
  <si>
    <t>perdida de ordenes de comparendo o destrucción de los mismos en el trámite contravencional</t>
  </si>
  <si>
    <t>perdidad de información reservada y de archivo de la Gerencia de Seguridad Vial</t>
  </si>
  <si>
    <t>Establecer en un protocolo/proceso para la revisión de ordenes de comparendo, y emitir alertas por parte del contratista respecto a la posibilidad de ocurrencia del hecho</t>
  </si>
  <si>
    <t>Informe de actividades y de seguimiento</t>
  </si>
  <si>
    <t>________________________________</t>
  </si>
  <si>
    <t>LUZ MIRIAM GOEZ QUINTERO</t>
  </si>
  <si>
    <t>ANDRÉS FELIPE OCHOA PLAZA</t>
  </si>
  <si>
    <t>Integrante Juridico</t>
  </si>
  <si>
    <t>Integrante logístico</t>
  </si>
  <si>
    <t>LUIS FERNANDO FLOREZ GARCÍA</t>
  </si>
  <si>
    <t>Integrante Técnico</t>
  </si>
  <si>
    <t>PROBABILIDAD DEL RIESGO</t>
  </si>
  <si>
    <t>IMPACTO DEL RIESGO</t>
  </si>
  <si>
    <t xml:space="preserve">CATEGORIA DEL RIESGO (PROBABILIDAD DEL RIESGO + IMPACTO DE RIESGO)
</t>
  </si>
  <si>
    <t>CATEGORIA</t>
  </si>
  <si>
    <t>VALORACIÓN</t>
  </si>
  <si>
    <t xml:space="preserve">CATEGORIA </t>
  </si>
  <si>
    <t>VALORACIÓN DEL RIESGO</t>
  </si>
  <si>
    <t>CATEGORÍA</t>
  </si>
  <si>
    <t>RARO</t>
  </si>
  <si>
    <t>INSIGNIFICANTE</t>
  </si>
  <si>
    <t>8,9,10</t>
  </si>
  <si>
    <t>Riesgo extremo</t>
  </si>
  <si>
    <t>IMPROBABLE</t>
  </si>
  <si>
    <t>MENOR</t>
  </si>
  <si>
    <t>6 Y 7</t>
  </si>
  <si>
    <t>Riesgo alto</t>
  </si>
  <si>
    <t>POSIBLE</t>
  </si>
  <si>
    <t>MODERADO</t>
  </si>
  <si>
    <t>Riesgo medio</t>
  </si>
  <si>
    <t>PROBABLE</t>
  </si>
  <si>
    <t>MAYOR</t>
  </si>
  <si>
    <t>2,3 y 4</t>
  </si>
  <si>
    <t>Riesgo bajo</t>
  </si>
  <si>
    <t>CASI CIERTO</t>
  </si>
  <si>
    <t>CATASTROFICO</t>
  </si>
  <si>
    <t>N</t>
  </si>
  <si>
    <t>Fuente</t>
  </si>
  <si>
    <t>Consecuencia de la ocurrencia del evento</t>
  </si>
  <si>
    <t>¿A quién se le asigna?</t>
  </si>
  <si>
    <t>Tratamiento/Control a ser implementado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</si>
  <si>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</si>
  <si>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</si>
  <si>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</si>
  <si>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</si>
  <si>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</si>
  <si>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</si>
  <si>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</si>
  <si>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</si>
  <si>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[Numerar consecutivamente empezando en 1]</t>
  </si>
  <si>
    <t>[General/Específico]</t>
  </si>
  <si>
    <t>[Interno/Externo]</t>
  </si>
  <si>
    <t>[Planeación/Selección/Contratación/Ejecución]</t>
  </si>
  <si>
    <t>[Económico/ Social o político/ Operacional/ Financiero/ Regulatorio/ De la naturaleza/ Ambiental/ Tecnológico]</t>
  </si>
  <si>
    <t>[Describir el Riesgo]</t>
  </si>
  <si>
    <t>[Describir la consecuencia de la ocurrencia del evento]</t>
  </si>
  <si>
    <t>[1/2/3/4/5]</t>
  </si>
  <si>
    <t>[2/3/4/5/6/7/8/9/10]</t>
  </si>
  <si>
    <t>[Bajo/Medio/Alto/Extremo]</t>
  </si>
  <si>
    <t>[Entidad Estatal/Contratista]</t>
  </si>
  <si>
    <t>[Describir el tratamiento o control a ser implementado]</t>
  </si>
  <si>
    <t>[Sí/No]</t>
  </si>
  <si>
    <t>[Incluir fecha o evento con el cual se inicia el tratamiento]</t>
  </si>
  <si>
    <t>[Definir la forma de realizar el monitoreo]</t>
  </si>
  <si>
    <t>[Definir la periodicidad del monitoreo]</t>
  </si>
  <si>
    <t xml:space="preserve">No presentación de las garantías requeridas en el proceso de contratación </t>
  </si>
  <si>
    <t xml:space="preserve">Aplicación de sanciones </t>
  </si>
  <si>
    <t xml:space="preserve">Transferir el riesgo al asociado e iniciar el procedimiento para la  aplicación de multas.  </t>
  </si>
  <si>
    <t xml:space="preserve">Seguimiento a los plazos establecidos para la expedición de las pólizas </t>
  </si>
  <si>
    <t>Etapa de legalización del convenio. Dentro de los 5 días siguientes a la legalización</t>
  </si>
  <si>
    <t xml:space="preserve">Demoras en la expedición de las garantías del proceso de contratación </t>
  </si>
  <si>
    <t>Retrasos en el inicio de la ejecución de  actividades del contrato</t>
  </si>
  <si>
    <t>Reducir las consecuencias e impactos del riesgo, implementando planes de contingencia como la reprogramación de actividades</t>
  </si>
  <si>
    <t>Cambios en el equipo de trabajo del Contratista</t>
  </si>
  <si>
    <t>Retrasos en el cronograma y deficiencias en el trabajo realizado por desconocimiento de las labores desarrolladas por el recurso saliente y deficiencias en la definición y aplicación de estándares de proyecto</t>
  </si>
  <si>
    <t>Reducir las consecuencias e impacto del riesgo, estableciendo un término mínimo de empalme entre el recurso saliente y entrante. Exigencia de requisitos iguales o mejores para reemplazar el recurso humano respecto del perfil, formación y experiencia.</t>
  </si>
  <si>
    <t>Validación de perfiles de nuevos recursos, previo a su vinculación al proyecto. Verificación del empalme entre recurso entrante y saliente.</t>
  </si>
  <si>
    <t>Variación de precios de insumos</t>
  </si>
  <si>
    <t>Incremento en el precio de los insumos necesarios para la realización de las actividades proyectadas y ofrecidas a costos unitarios</t>
  </si>
  <si>
    <t>Reducir las consecuencias e impacto del riesgo generando planes de contingencia y ordenando menor cantidad de los ítems.  El asociado también debe  tener la capacidad de administrar el riesgo, al poder adquirir los insumos necesarios en las mismas zonas donde se desarrolla el proyecto y por su capacidad de gestión comercial con los diferentes proveedores.</t>
  </si>
  <si>
    <t>Analizar constantemente el comportamiento del mercado</t>
  </si>
  <si>
    <t>Situaciones de orden público</t>
  </si>
  <si>
    <t>Imposibilidad en la realización de actividades por situaciones de orden público y considerando que se trata de un año de cambios con ocasión de elecciones presidenciales y al congreso</t>
  </si>
  <si>
    <t>Aceptar el riesgo y realizar acciones de mitigación, tales como: reprogramación de actividades y cambio de sede de la actividad.</t>
  </si>
  <si>
    <t>Quincenal</t>
  </si>
  <si>
    <t>Condiciones climáticas adversas</t>
  </si>
  <si>
    <t>Retraso en el cronograma de actividades y en la realización de las mismas</t>
  </si>
  <si>
    <t>Aceptar el riesgo y realizar acciones de mitigación, tales como: la reprogramación de actividades y cambio de sede de la actividad.</t>
  </si>
  <si>
    <t>Consultar reportes oficiales de las instituciones públicas, como el IDEAM</t>
  </si>
  <si>
    <t>Semanal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</si>
</sst>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quot;\ * #,##0.00_);_(&quot;$&quot;\ * \(#,##0.00\);_(&quot;$&quot;\ * &quot;-&quot;??_);_(@_)"/>
    <numFmt numFmtId="165" formatCode="&quot;$&quot;\ #,##0"/>
    <numFmt numFmtId="166" formatCode="[$$-240A]\ #,##0.00"/>
    <numFmt numFmtId="167" formatCode="[$-240A]d&quot;-&quot;mmm&quot;-&quot;yyyy;@"/>
    <numFmt numFmtId="168" formatCode="_(&quot;$&quot;\ * #,##0_);_(&quot;$&quot;\ * \(#,##0\);_(&quot;$&quot;\ * &quot;-&quot;??_);_(@_)"/>
  </numFmts>
  <fonts count="33">
    <font>
      <sz val="11"/>
      <color theme="1"/>
      <name val="Calibri"/>
      <family val="2"/>
      <scheme val="minor"/>
    </font>
    <font>
      <sz val="9"/>
      <color indexed="81"/>
      <name val="Arial Narrow"/>
      <family val="2"/>
    </font>
    <font>
      <b/>
      <sz val="9"/>
      <color indexed="81"/>
      <name val="Arial Narrow"/>
      <family val="2"/>
    </font>
    <font>
      <sz val="16"/>
      <color indexed="8"/>
      <name val="Arial Narrow"/>
      <family val="2"/>
    </font>
    <font>
      <b/>
      <sz val="16"/>
      <color indexed="8"/>
      <name val="Arial Narrow"/>
      <family val="2"/>
    </font>
    <font>
      <sz val="11"/>
      <color theme="1"/>
      <name val="Calibri"/>
      <family val="2"/>
      <scheme val="minor"/>
    </font>
    <font>
      <b/>
      <sz val="11"/>
      <color theme="1"/>
      <name val="Calibri"/>
      <family val="2"/>
      <scheme val="minor"/>
    </font>
    <font>
      <sz val="10"/>
      <color rgb="FF000000"/>
      <name val="Arial Narrow"/>
      <family val="2"/>
    </font>
    <font>
      <sz val="8"/>
      <color theme="1"/>
      <name val="Arial Narrow"/>
      <family val="2"/>
    </font>
    <font>
      <sz val="11"/>
      <color theme="1"/>
      <name val="Arial Narrow"/>
      <family val="2"/>
    </font>
    <font>
      <sz val="10"/>
      <color theme="1"/>
      <name val="Arial Narrow"/>
      <family val="2"/>
    </font>
    <font>
      <b/>
      <sz val="12"/>
      <color rgb="FF0B2A49"/>
      <name val="Arial Narrow"/>
      <family val="2"/>
    </font>
    <font>
      <b/>
      <sz val="10"/>
      <color rgb="FF000000"/>
      <name val="Arial Narrow"/>
      <family val="2"/>
    </font>
    <font>
      <sz val="9"/>
      <color theme="1"/>
      <name val="Arial Narrow"/>
      <family val="2"/>
    </font>
    <font>
      <b/>
      <sz val="9"/>
      <color rgb="FF0B2A49"/>
      <name val="Arial Narrow"/>
      <family val="2"/>
    </font>
    <font>
      <b/>
      <sz val="9"/>
      <color theme="1"/>
      <name val="Arial Narrow"/>
      <family val="2"/>
    </font>
    <font>
      <sz val="9"/>
      <color theme="0"/>
      <name val="Arial Narrow"/>
      <family val="2"/>
    </font>
    <font>
      <sz val="9"/>
      <color rgb="FF000000"/>
      <name val="Arial Narrow"/>
      <family val="2"/>
    </font>
    <font>
      <sz val="10"/>
      <color theme="1"/>
      <name val="Arial"/>
      <family val="2"/>
    </font>
    <font>
      <sz val="8"/>
      <color rgb="FF959393"/>
      <name val="Arial"/>
      <family val="2"/>
    </font>
    <font>
      <sz val="9"/>
      <color rgb="FF000000"/>
      <name val="Calibri"/>
      <family val="2"/>
      <scheme val="minor"/>
    </font>
    <font>
      <sz val="8"/>
      <color theme="1"/>
      <name val="Times New Roman"/>
      <family val="1"/>
    </font>
    <font>
      <sz val="11"/>
      <color rgb="FF000000"/>
      <name val="Calibri"/>
      <family val="2"/>
      <scheme val="minor"/>
    </font>
    <font>
      <b/>
      <sz val="11"/>
      <color rgb="FF000000"/>
      <name val="Calibri"/>
      <family val="2"/>
      <scheme val="minor"/>
    </font>
    <font>
      <sz val="7"/>
      <color rgb="FF000000"/>
      <name val="Arial"/>
      <family val="2"/>
    </font>
    <font>
      <sz val="12"/>
      <color theme="1"/>
      <name val="Arial Narrow"/>
      <family val="2"/>
    </font>
    <font>
      <b/>
      <sz val="11"/>
      <color theme="1"/>
      <name val="Arial Narrow"/>
      <family val="2"/>
    </font>
    <font>
      <b/>
      <sz val="11"/>
      <color theme="1"/>
      <name val="Arial"/>
      <family val="2"/>
    </font>
    <font>
      <sz val="9"/>
      <color theme="1"/>
      <name val="Calibri"/>
      <family val="2"/>
      <scheme val="minor"/>
    </font>
    <font>
      <sz val="8"/>
      <color rgb="FF000000"/>
      <name val="Arial"/>
      <family val="2"/>
    </font>
    <font>
      <sz val="8"/>
      <color rgb="FFFFFFFF"/>
      <name val="Arial"/>
      <family val="2"/>
    </font>
    <font>
      <b/>
      <sz val="10"/>
      <color theme="1"/>
      <name val="Arial Narrow"/>
      <family val="2"/>
    </font>
    <font>
      <sz val="12"/>
      <color theme="1"/>
      <name val="Times New Roman"/>
      <family val="1"/>
      <charset val="1"/>
    </font>
  </fonts>
  <fills count="9">
    <fill>
      <patternFill patternType="none"/>
    </fill>
    <fill>
      <patternFill patternType="gray125"/>
    </fill>
    <fill>
      <patternFill patternType="solid">
        <fgColor rgb="FFD8D8D8"/>
        <bgColor indexed="64"/>
      </patternFill>
    </fill>
    <fill>
      <patternFill patternType="solid">
        <fgColor theme="0"/>
        <bgColor indexed="64"/>
      </patternFill>
    </fill>
    <fill>
      <patternFill patternType="solid">
        <fgColor theme="1" tint="0.34998626667073579"/>
        <bgColor indexed="64"/>
      </patternFill>
    </fill>
    <fill>
      <patternFill patternType="solid">
        <fgColor theme="0" tint="-0.14999847407452621"/>
        <bgColor indexed="64"/>
      </patternFill>
    </fill>
    <fill>
      <patternFill patternType="solid">
        <fgColor rgb="FFFFFFFF"/>
        <bgColor indexed="64"/>
      </patternFill>
    </fill>
    <fill>
      <patternFill patternType="solid">
        <fgColor rgb="FFD9D9D9"/>
        <bgColor indexed="64"/>
      </patternFill>
    </fill>
    <fill>
      <patternFill patternType="solid">
        <fgColor rgb="FF4E4D4D"/>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hair">
        <color theme="3"/>
      </left>
      <right style="hair">
        <color theme="3"/>
      </right>
      <top style="hair">
        <color theme="3"/>
      </top>
      <bottom style="hair">
        <color theme="3"/>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medium">
        <color rgb="FFA6A6A6"/>
      </left>
      <right style="medium">
        <color rgb="FFA6A6A6"/>
      </right>
      <top/>
      <bottom style="medium">
        <color rgb="FFA6A6A6"/>
      </bottom>
      <diagonal/>
    </border>
    <border>
      <left/>
      <right style="medium">
        <color rgb="FFA6A6A6"/>
      </right>
      <top/>
      <bottom style="medium">
        <color rgb="FFA6A6A6"/>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style="thin">
        <color theme="0" tint="-0.499984740745262"/>
      </right>
      <top/>
      <bottom/>
      <diagonal/>
    </border>
    <border>
      <left style="thin">
        <color theme="0" tint="-0.499984740745262"/>
      </left>
      <right/>
      <top style="thin">
        <color theme="0" tint="-0.499984740745262"/>
      </top>
      <bottom style="thin">
        <color theme="0" tint="-0.499984740745262"/>
      </bottom>
      <diagonal/>
    </border>
    <border>
      <left/>
      <right style="thin">
        <color theme="0" tint="-0.34998626667073579"/>
      </right>
      <top style="thin">
        <color theme="0" tint="-0.499984740745262"/>
      </top>
      <bottom style="thin">
        <color theme="0" tint="-0.499984740745262"/>
      </bottom>
      <diagonal/>
    </border>
    <border>
      <left style="thin">
        <color theme="0" tint="-0.499984740745262"/>
      </left>
      <right style="thin">
        <color theme="0" tint="-0.34998626667073579"/>
      </right>
      <top/>
      <bottom style="thin">
        <color theme="0" tint="-0.499984740745262"/>
      </bottom>
      <diagonal/>
    </border>
    <border>
      <left style="thin">
        <color theme="0" tint="-0.34998626667073579"/>
      </left>
      <right style="thin">
        <color theme="0" tint="-0.499984740745262"/>
      </right>
      <top/>
      <bottom style="thin">
        <color theme="0" tint="-0.499984740745262"/>
      </bottom>
      <diagonal/>
    </border>
    <border>
      <left/>
      <right/>
      <top style="thin">
        <color theme="0" tint="-0.499984740745262"/>
      </top>
      <bottom style="thin">
        <color theme="0" tint="-0.499984740745262"/>
      </bottom>
      <diagonal/>
    </border>
    <border>
      <left style="thin">
        <color theme="0" tint="-0.499984740745262"/>
      </left>
      <right/>
      <top style="thin">
        <color theme="0" tint="-0.499984740745262"/>
      </top>
      <bottom/>
      <diagonal/>
    </border>
    <border>
      <left/>
      <right style="thin">
        <color theme="0" tint="-0.34998626667073579"/>
      </right>
      <top style="thin">
        <color theme="0" tint="-0.499984740745262"/>
      </top>
      <bottom/>
      <diagonal/>
    </border>
    <border>
      <left/>
      <right/>
      <top/>
      <bottom style="thin">
        <color theme="0" tint="-0.499984740745262"/>
      </bottom>
      <diagonal/>
    </border>
    <border>
      <left style="medium">
        <color rgb="FFA6A6A6"/>
      </left>
      <right style="medium">
        <color rgb="FFA6A6A6"/>
      </right>
      <top style="medium">
        <color rgb="FFA6A6A6"/>
      </top>
      <bottom/>
      <diagonal/>
    </border>
    <border>
      <left style="medium">
        <color rgb="FFA6A6A6"/>
      </left>
      <right/>
      <top style="medium">
        <color rgb="FFA6A6A6"/>
      </top>
      <bottom style="medium">
        <color rgb="FFA6A6A6"/>
      </bottom>
      <diagonal/>
    </border>
    <border>
      <left/>
      <right/>
      <top style="medium">
        <color rgb="FFA6A6A6"/>
      </top>
      <bottom style="medium">
        <color rgb="FFA6A6A6"/>
      </bottom>
      <diagonal/>
    </border>
    <border>
      <left/>
      <right style="medium">
        <color rgb="FFA6A6A6"/>
      </right>
      <top style="medium">
        <color rgb="FFA6A6A6"/>
      </top>
      <bottom style="medium">
        <color rgb="FFA6A6A6"/>
      </bottom>
      <diagonal/>
    </border>
    <border>
      <left style="medium">
        <color rgb="FFA6A6A6"/>
      </left>
      <right style="medium">
        <color rgb="FFA6A6A6"/>
      </right>
      <top/>
      <bottom/>
      <diagonal/>
    </border>
  </borders>
  <cellStyleXfs count="2">
    <xf numFmtId="0" fontId="0" fillId="0" borderId="0"/>
    <xf numFmtId="164" fontId="5" fillId="0" borderId="0" applyFont="0" applyFill="0" applyBorder="0" applyAlignment="0" applyProtection="0"/>
  </cellStyleXfs>
  <cellXfs count="145">
    <xf numFmtId="0" fontId="0" fillId="0" borderId="0" xfId="0"/>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4" fontId="7" fillId="0" borderId="1" xfId="0" applyNumberFormat="1" applyFont="1" applyBorder="1" applyAlignment="1">
      <alignment horizontal="center" vertical="center" wrapText="1"/>
    </xf>
    <xf numFmtId="0" fontId="7" fillId="0" borderId="1" xfId="0" applyFont="1" applyBorder="1" applyAlignment="1">
      <alignment horizontal="center" vertical="center" textRotation="90" wrapText="1"/>
    </xf>
    <xf numFmtId="0" fontId="8" fillId="0" borderId="0" xfId="0" applyFont="1"/>
    <xf numFmtId="0" fontId="8" fillId="0" borderId="0" xfId="0" applyFont="1" applyAlignment="1">
      <alignment wrapText="1"/>
    </xf>
    <xf numFmtId="0" fontId="9" fillId="0" borderId="0" xfId="0" applyFont="1"/>
    <xf numFmtId="0" fontId="9" fillId="0" borderId="0" xfId="0" applyFont="1" applyAlignment="1">
      <alignment wrapText="1"/>
    </xf>
    <xf numFmtId="0" fontId="10" fillId="0" borderId="0" xfId="0" applyFont="1"/>
    <xf numFmtId="0" fontId="10" fillId="0" borderId="0" xfId="0" applyFont="1" applyAlignment="1">
      <alignment wrapText="1"/>
    </xf>
    <xf numFmtId="165" fontId="10" fillId="0" borderId="1" xfId="0" applyNumberFormat="1" applyFont="1" applyBorder="1" applyAlignment="1">
      <alignment vertical="center"/>
    </xf>
    <xf numFmtId="166" fontId="11" fillId="0" borderId="11" xfId="1" applyNumberFormat="1" applyFont="1" applyFill="1" applyBorder="1" applyAlignment="1" applyProtection="1">
      <alignment horizontal="center" vertical="center"/>
    </xf>
    <xf numFmtId="166" fontId="11" fillId="0" borderId="0" xfId="1" applyNumberFormat="1" applyFont="1" applyFill="1" applyBorder="1" applyAlignment="1" applyProtection="1">
      <alignment horizontal="center" vertical="center"/>
    </xf>
    <xf numFmtId="10" fontId="7" fillId="0" borderId="1" xfId="0" applyNumberFormat="1" applyFont="1" applyBorder="1" applyAlignment="1">
      <alignment horizontal="center" vertical="center" wrapText="1"/>
    </xf>
    <xf numFmtId="0" fontId="12" fillId="2" borderId="1" xfId="0" applyFont="1" applyFill="1" applyBorder="1" applyAlignment="1">
      <alignment horizontal="center" vertical="center" textRotation="90" wrapText="1"/>
    </xf>
    <xf numFmtId="0" fontId="12" fillId="2" borderId="1" xfId="0" applyFont="1" applyFill="1" applyBorder="1" applyAlignment="1">
      <alignment horizontal="center" vertical="center" wrapText="1"/>
    </xf>
    <xf numFmtId="0" fontId="13" fillId="0" borderId="0" xfId="0" applyFont="1"/>
    <xf numFmtId="0" fontId="13" fillId="0" borderId="0" xfId="0" applyFont="1" applyAlignment="1">
      <alignment wrapText="1"/>
    </xf>
    <xf numFmtId="166" fontId="14" fillId="0" borderId="11" xfId="1" applyNumberFormat="1" applyFont="1" applyFill="1" applyBorder="1" applyAlignment="1" applyProtection="1">
      <alignment horizontal="center" vertical="center"/>
    </xf>
    <xf numFmtId="0" fontId="13" fillId="3" borderId="0" xfId="0" applyFont="1" applyFill="1"/>
    <xf numFmtId="166" fontId="14" fillId="3" borderId="0" xfId="1" applyNumberFormat="1" applyFont="1" applyFill="1" applyBorder="1" applyAlignment="1" applyProtection="1">
      <alignment horizontal="center" vertical="center"/>
    </xf>
    <xf numFmtId="0" fontId="13" fillId="3" borderId="0" xfId="0" applyFont="1" applyFill="1" applyAlignment="1">
      <alignment wrapText="1"/>
    </xf>
    <xf numFmtId="0" fontId="15" fillId="3" borderId="0" xfId="0" applyFont="1" applyFill="1" applyAlignment="1">
      <alignment horizontal="center" vertical="center"/>
    </xf>
    <xf numFmtId="0" fontId="16" fillId="4" borderId="12" xfId="0" applyFont="1" applyFill="1" applyBorder="1" applyAlignment="1">
      <alignment horizontal="center" vertical="center" wrapText="1"/>
    </xf>
    <xf numFmtId="0" fontId="17" fillId="0" borderId="12" xfId="0" applyFont="1" applyBorder="1" applyAlignment="1">
      <alignment horizontal="center" vertical="center" wrapText="1"/>
    </xf>
    <xf numFmtId="0" fontId="17" fillId="0" borderId="12" xfId="0" applyFont="1" applyBorder="1" applyAlignment="1" applyProtection="1">
      <alignment horizontal="center" vertical="center" textRotation="90" wrapText="1"/>
      <protection locked="0"/>
    </xf>
    <xf numFmtId="0" fontId="17" fillId="0" borderId="12" xfId="0" applyFont="1" applyBorder="1" applyAlignment="1" applyProtection="1">
      <alignment horizontal="center" vertical="center" wrapText="1"/>
      <protection locked="0"/>
    </xf>
    <xf numFmtId="10" fontId="17" fillId="0" borderId="12" xfId="0" applyNumberFormat="1" applyFont="1" applyBorder="1" applyAlignment="1">
      <alignment horizontal="center" vertical="center" wrapText="1"/>
    </xf>
    <xf numFmtId="0" fontId="17" fillId="0" borderId="12" xfId="0" applyFont="1" applyBorder="1" applyAlignment="1">
      <alignment horizontal="center" vertical="center" textRotation="90" wrapText="1"/>
    </xf>
    <xf numFmtId="0" fontId="17" fillId="0" borderId="12" xfId="0" applyFont="1" applyBorder="1" applyAlignment="1" applyProtection="1">
      <alignment horizontal="justify" vertical="center" wrapText="1"/>
      <protection locked="0"/>
    </xf>
    <xf numFmtId="0" fontId="17" fillId="5" borderId="12" xfId="0" applyFont="1" applyFill="1" applyBorder="1" applyAlignment="1">
      <alignment horizontal="center" vertical="center" textRotation="90" wrapText="1"/>
    </xf>
    <xf numFmtId="0" fontId="18" fillId="0" borderId="0" xfId="0" applyFont="1" applyAlignment="1">
      <alignment vertical="center" wrapText="1"/>
    </xf>
    <xf numFmtId="0" fontId="19" fillId="0" borderId="13" xfId="0" applyFont="1" applyBorder="1" applyAlignment="1">
      <alignment horizontal="center" vertical="center" textRotation="90" wrapText="1"/>
    </xf>
    <xf numFmtId="0" fontId="19" fillId="0" borderId="14" xfId="0" applyFont="1" applyBorder="1" applyAlignment="1">
      <alignment horizontal="center" vertical="center" textRotation="90" wrapText="1"/>
    </xf>
    <xf numFmtId="0" fontId="19" fillId="0" borderId="14" xfId="0" applyFont="1" applyBorder="1" applyAlignment="1">
      <alignment horizontal="center" vertical="center" wrapText="1"/>
    </xf>
    <xf numFmtId="0" fontId="16" fillId="4" borderId="15" xfId="0" applyFont="1" applyFill="1" applyBorder="1" applyAlignment="1">
      <alignment horizontal="center" vertical="center" wrapText="1"/>
    </xf>
    <xf numFmtId="0" fontId="16" fillId="4" borderId="16" xfId="0" applyFont="1" applyFill="1" applyBorder="1" applyAlignment="1">
      <alignment horizontal="center" vertical="center" textRotation="90" wrapText="1"/>
    </xf>
    <xf numFmtId="0" fontId="16" fillId="4" borderId="17" xfId="0" applyFont="1" applyFill="1" applyBorder="1" applyAlignment="1">
      <alignment horizontal="center" vertical="center" textRotation="90" wrapText="1"/>
    </xf>
    <xf numFmtId="0" fontId="16" fillId="4" borderId="17" xfId="0" applyFont="1" applyFill="1" applyBorder="1" applyAlignment="1">
      <alignment horizontal="center" vertical="center" wrapText="1"/>
    </xf>
    <xf numFmtId="0" fontId="13" fillId="0" borderId="12" xfId="0" applyFont="1" applyBorder="1" applyAlignment="1" applyProtection="1">
      <alignment horizontal="center" vertical="center"/>
      <protection locked="0"/>
    </xf>
    <xf numFmtId="0" fontId="13" fillId="0" borderId="0" xfId="0" applyFont="1" applyAlignment="1">
      <alignment textRotation="90"/>
    </xf>
    <xf numFmtId="0" fontId="13" fillId="3" borderId="0" xfId="0" applyFont="1" applyFill="1" applyAlignment="1">
      <alignment textRotation="90"/>
    </xf>
    <xf numFmtId="0" fontId="20" fillId="0" borderId="0" xfId="0" applyFont="1" applyAlignment="1">
      <alignment vertical="center" wrapText="1"/>
    </xf>
    <xf numFmtId="0" fontId="21" fillId="0" borderId="0" xfId="0" applyFont="1"/>
    <xf numFmtId="0" fontId="22" fillId="0" borderId="0" xfId="0" applyFont="1" applyAlignment="1">
      <alignment wrapText="1"/>
    </xf>
    <xf numFmtId="0" fontId="23" fillId="0" borderId="1" xfId="0" applyFont="1" applyBorder="1" applyAlignment="1">
      <alignment horizontal="center" vertical="center" wrapText="1"/>
    </xf>
    <xf numFmtId="0" fontId="23" fillId="0" borderId="3"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5" xfId="0" applyFont="1" applyBorder="1" applyAlignment="1">
      <alignment horizontal="center" vertical="center" wrapText="1"/>
    </xf>
    <xf numFmtId="3" fontId="22" fillId="0" borderId="0" xfId="0" applyNumberFormat="1" applyFont="1" applyAlignment="1">
      <alignment wrapText="1"/>
    </xf>
    <xf numFmtId="0" fontId="24" fillId="6" borderId="6" xfId="0" applyFont="1" applyFill="1" applyBorder="1" applyAlignment="1">
      <alignment vertical="center" wrapText="1"/>
    </xf>
    <xf numFmtId="0" fontId="24" fillId="6" borderId="7" xfId="0" applyFont="1" applyFill="1" applyBorder="1" applyAlignment="1">
      <alignment horizontal="center" vertical="center" wrapText="1"/>
    </xf>
    <xf numFmtId="0" fontId="25" fillId="0" borderId="0" xfId="0" applyFont="1" applyAlignment="1">
      <alignment horizontal="center"/>
    </xf>
    <xf numFmtId="167" fontId="17" fillId="0" borderId="12" xfId="0" applyNumberFormat="1" applyFont="1" applyBorder="1" applyAlignment="1" applyProtection="1">
      <alignment horizontal="center" vertical="center" textRotation="90" wrapText="1"/>
      <protection locked="0"/>
    </xf>
    <xf numFmtId="0" fontId="15" fillId="0" borderId="0" xfId="0" applyFont="1"/>
    <xf numFmtId="0" fontId="26" fillId="0" borderId="0" xfId="0" applyFont="1" applyAlignment="1">
      <alignment horizontal="center"/>
    </xf>
    <xf numFmtId="0" fontId="16" fillId="0" borderId="0" xfId="0" applyFont="1" applyAlignment="1">
      <alignment horizontal="center" vertical="center" wrapText="1"/>
    </xf>
    <xf numFmtId="0" fontId="3" fillId="0" borderId="0" xfId="0" applyFont="1" applyAlignment="1">
      <alignment horizontal="center"/>
    </xf>
    <xf numFmtId="0" fontId="13" fillId="0" borderId="0" xfId="0" applyFont="1" applyAlignment="1">
      <alignment horizontal="center"/>
    </xf>
    <xf numFmtId="168" fontId="27" fillId="0" borderId="1" xfId="1" applyNumberFormat="1" applyFont="1" applyFill="1" applyBorder="1" applyAlignment="1">
      <alignment horizontal="justify"/>
    </xf>
    <xf numFmtId="0" fontId="15" fillId="0" borderId="0" xfId="0" applyFont="1" applyAlignment="1">
      <alignment horizontal="center" vertical="center" wrapText="1"/>
    </xf>
    <xf numFmtId="0" fontId="15" fillId="0" borderId="0" xfId="0" applyFont="1" applyAlignment="1">
      <alignment horizontal="center"/>
    </xf>
    <xf numFmtId="0" fontId="26" fillId="0" borderId="0" xfId="0" applyFont="1"/>
    <xf numFmtId="0" fontId="27" fillId="0" borderId="0" xfId="0" applyFont="1"/>
    <xf numFmtId="0" fontId="25" fillId="0" borderId="0" xfId="0" applyFont="1"/>
    <xf numFmtId="0" fontId="17" fillId="0" borderId="16" xfId="0" applyFont="1" applyBorder="1" applyAlignment="1" applyProtection="1">
      <alignment horizontal="center" vertical="center" wrapText="1"/>
      <protection locked="0"/>
    </xf>
    <xf numFmtId="0" fontId="17" fillId="0" borderId="16" xfId="0" applyFont="1" applyBorder="1" applyAlignment="1" applyProtection="1">
      <alignment horizontal="center" vertical="center" textRotation="90" wrapText="1"/>
      <protection locked="0"/>
    </xf>
    <xf numFmtId="0" fontId="17" fillId="0" borderId="16" xfId="0" applyFont="1" applyBorder="1" applyAlignment="1" applyProtection="1">
      <alignment horizontal="justify" vertical="center" wrapText="1"/>
      <protection locked="0"/>
    </xf>
    <xf numFmtId="0" fontId="17" fillId="0" borderId="16" xfId="0" applyFont="1" applyBorder="1" applyAlignment="1">
      <alignment horizontal="center" vertical="center" wrapText="1"/>
    </xf>
    <xf numFmtId="0" fontId="13" fillId="0" borderId="16" xfId="0" applyFont="1" applyBorder="1" applyAlignment="1" applyProtection="1">
      <alignment horizontal="center" vertical="center"/>
      <protection locked="0"/>
    </xf>
    <xf numFmtId="10" fontId="17" fillId="0" borderId="16" xfId="0" applyNumberFormat="1" applyFont="1" applyBorder="1" applyAlignment="1">
      <alignment horizontal="center" vertical="center" wrapText="1"/>
    </xf>
    <xf numFmtId="0" fontId="17" fillId="0" borderId="16" xfId="0" applyFont="1" applyBorder="1" applyAlignment="1">
      <alignment horizontal="center" vertical="center" textRotation="90" wrapText="1"/>
    </xf>
    <xf numFmtId="0" fontId="24" fillId="6" borderId="8" xfId="0" applyFont="1" applyFill="1" applyBorder="1" applyAlignment="1">
      <alignment vertical="center" wrapText="1"/>
    </xf>
    <xf numFmtId="0" fontId="24" fillId="6" borderId="9" xfId="0" applyFont="1" applyFill="1" applyBorder="1" applyAlignment="1">
      <alignment horizontal="center" vertical="center" wrapText="1"/>
    </xf>
    <xf numFmtId="0" fontId="17" fillId="0" borderId="1" xfId="0" applyFont="1" applyBorder="1" applyAlignment="1" applyProtection="1">
      <alignment horizontal="center" vertical="center" wrapText="1"/>
      <protection locked="0"/>
    </xf>
    <xf numFmtId="0" fontId="17" fillId="0" borderId="1" xfId="0" applyFont="1" applyBorder="1" applyAlignment="1" applyProtection="1">
      <alignment horizontal="center" vertical="center" textRotation="90" wrapText="1"/>
      <protection locked="0"/>
    </xf>
    <xf numFmtId="0" fontId="17" fillId="0" borderId="1" xfId="0" applyFont="1" applyBorder="1" applyAlignment="1" applyProtection="1">
      <alignment horizontal="justify" vertical="center" wrapText="1"/>
      <protection locked="0"/>
    </xf>
    <xf numFmtId="0" fontId="17" fillId="0" borderId="1" xfId="0" applyFont="1" applyBorder="1" applyAlignment="1">
      <alignment horizontal="center" vertical="center" wrapText="1"/>
    </xf>
    <xf numFmtId="0" fontId="13" fillId="0" borderId="1" xfId="0" applyFont="1" applyBorder="1" applyAlignment="1" applyProtection="1">
      <alignment horizontal="center" vertical="center"/>
      <protection locked="0"/>
    </xf>
    <xf numFmtId="10" fontId="17" fillId="0" borderId="1" xfId="0" applyNumberFormat="1" applyFont="1" applyBorder="1" applyAlignment="1">
      <alignment horizontal="center" vertical="center" wrapText="1"/>
    </xf>
    <xf numFmtId="0" fontId="17" fillId="0" borderId="1" xfId="0" applyFont="1" applyBorder="1" applyAlignment="1">
      <alignment horizontal="center" vertical="center" textRotation="90" wrapText="1"/>
    </xf>
    <xf numFmtId="0" fontId="24" fillId="6" borderId="1" xfId="0" applyFont="1" applyFill="1" applyBorder="1" applyAlignment="1">
      <alignment vertical="center" wrapText="1"/>
    </xf>
    <xf numFmtId="0" fontId="24" fillId="6" borderId="1" xfId="0" applyFont="1" applyFill="1" applyBorder="1" applyAlignment="1">
      <alignment horizontal="center" vertical="center" wrapText="1"/>
    </xf>
    <xf numFmtId="0" fontId="32" fillId="0" borderId="0" xfId="0" applyFont="1"/>
    <xf numFmtId="0" fontId="28" fillId="0" borderId="1" xfId="0" applyFont="1" applyBorder="1" applyAlignment="1">
      <alignment horizontal="center"/>
    </xf>
    <xf numFmtId="0" fontId="0" fillId="0" borderId="1" xfId="0" applyBorder="1" applyAlignment="1">
      <alignment horizontal="center"/>
    </xf>
    <xf numFmtId="0" fontId="26" fillId="0" borderId="0" xfId="0" applyFont="1" applyAlignment="1">
      <alignment horizontal="center"/>
    </xf>
    <xf numFmtId="0" fontId="6" fillId="0" borderId="1" xfId="0" applyFont="1" applyBorder="1" applyAlignment="1">
      <alignment horizontal="center" wrapText="1"/>
    </xf>
    <xf numFmtId="0" fontId="0" fillId="0" borderId="1" xfId="0" applyBorder="1" applyAlignment="1">
      <alignment horizontal="left" wrapText="1"/>
    </xf>
    <xf numFmtId="0" fontId="0" fillId="0" borderId="1" xfId="0" applyBorder="1" applyAlignment="1">
      <alignment horizontal="left"/>
    </xf>
    <xf numFmtId="0" fontId="15" fillId="0" borderId="0" xfId="0" applyFont="1" applyAlignment="1">
      <alignment horizontal="center"/>
    </xf>
    <xf numFmtId="0" fontId="22" fillId="0" borderId="1" xfId="0" applyFont="1" applyBorder="1" applyAlignment="1">
      <alignment horizontal="center" wrapText="1"/>
    </xf>
    <xf numFmtId="0" fontId="23" fillId="0" borderId="1" xfId="0" applyFont="1" applyBorder="1" applyAlignment="1">
      <alignment horizontal="center" vertical="center" wrapText="1"/>
    </xf>
    <xf numFmtId="0" fontId="16" fillId="0" borderId="0" xfId="0" applyFont="1" applyAlignment="1">
      <alignment horizontal="center" vertical="center" wrapText="1"/>
    </xf>
    <xf numFmtId="0" fontId="16" fillId="4" borderId="12" xfId="0" applyFont="1" applyFill="1" applyBorder="1" applyAlignment="1">
      <alignment horizontal="center" vertical="center" wrapText="1"/>
    </xf>
    <xf numFmtId="0" fontId="16" fillId="4" borderId="16" xfId="0" applyFont="1" applyFill="1" applyBorder="1" applyAlignment="1">
      <alignment horizontal="center" vertical="center" wrapText="1"/>
    </xf>
    <xf numFmtId="0" fontId="16" fillId="4" borderId="16" xfId="0" applyFont="1" applyFill="1" applyBorder="1" applyAlignment="1">
      <alignment horizontal="center" vertical="center" textRotation="90" wrapText="1"/>
    </xf>
    <xf numFmtId="0" fontId="16" fillId="4" borderId="18" xfId="0" applyFont="1" applyFill="1" applyBorder="1" applyAlignment="1">
      <alignment horizontal="center" vertical="center" textRotation="90" wrapText="1"/>
    </xf>
    <xf numFmtId="0" fontId="16" fillId="4" borderId="17" xfId="0" applyFont="1" applyFill="1" applyBorder="1" applyAlignment="1">
      <alignment horizontal="center" vertical="center" textRotation="90" wrapText="1"/>
    </xf>
    <xf numFmtId="0" fontId="3" fillId="0" borderId="0" xfId="0" applyFont="1" applyAlignment="1">
      <alignment horizontal="center"/>
    </xf>
    <xf numFmtId="0" fontId="13" fillId="0" borderId="0" xfId="0" applyFont="1" applyAlignment="1">
      <alignment horizontal="center"/>
    </xf>
    <xf numFmtId="0" fontId="15" fillId="3" borderId="26" xfId="0" applyFont="1" applyFill="1" applyBorder="1" applyAlignment="1">
      <alignment horizontal="center" wrapText="1"/>
    </xf>
    <xf numFmtId="0" fontId="17" fillId="5" borderId="16" xfId="0" applyFont="1" applyFill="1" applyBorder="1" applyAlignment="1">
      <alignment horizontal="center" vertical="center" textRotation="90" wrapText="1"/>
    </xf>
    <xf numFmtId="0" fontId="17" fillId="5" borderId="17" xfId="0" applyFont="1" applyFill="1" applyBorder="1" applyAlignment="1">
      <alignment horizontal="center" vertical="center" textRotation="90" wrapText="1"/>
    </xf>
    <xf numFmtId="0" fontId="16" fillId="4" borderId="18" xfId="0" applyFont="1" applyFill="1" applyBorder="1" applyAlignment="1">
      <alignment horizontal="center" vertical="center" wrapText="1"/>
    </xf>
    <xf numFmtId="0" fontId="16" fillId="4" borderId="17" xfId="0" applyFont="1" applyFill="1" applyBorder="1" applyAlignment="1">
      <alignment horizontal="center" vertical="center" wrapText="1"/>
    </xf>
    <xf numFmtId="0" fontId="17" fillId="5" borderId="16" xfId="0" applyFont="1" applyFill="1" applyBorder="1" applyAlignment="1">
      <alignment horizontal="center" vertical="center" wrapText="1"/>
    </xf>
    <xf numFmtId="0" fontId="17" fillId="5" borderId="18" xfId="0" applyFont="1" applyFill="1" applyBorder="1" applyAlignment="1">
      <alignment horizontal="center" vertical="center" wrapText="1"/>
    </xf>
    <xf numFmtId="0" fontId="17" fillId="5" borderId="17" xfId="0" applyFont="1" applyFill="1" applyBorder="1" applyAlignment="1">
      <alignment horizontal="center" vertical="center" wrapText="1"/>
    </xf>
    <xf numFmtId="0" fontId="16" fillId="4" borderId="21" xfId="0" applyFont="1" applyFill="1" applyBorder="1" applyAlignment="1">
      <alignment horizontal="center" vertical="center" wrapText="1"/>
    </xf>
    <xf numFmtId="0" fontId="16" fillId="4" borderId="22" xfId="0" applyFont="1" applyFill="1" applyBorder="1" applyAlignment="1">
      <alignment horizontal="center" vertical="center" wrapText="1"/>
    </xf>
    <xf numFmtId="0" fontId="17" fillId="5" borderId="19" xfId="0" applyFont="1" applyFill="1" applyBorder="1" applyAlignment="1">
      <alignment horizontal="center" vertical="center" wrapText="1"/>
    </xf>
    <xf numFmtId="0" fontId="17" fillId="5" borderId="23" xfId="0" applyFont="1" applyFill="1" applyBorder="1" applyAlignment="1">
      <alignment horizontal="center" vertical="center" wrapText="1"/>
    </xf>
    <xf numFmtId="0" fontId="17" fillId="5" borderId="15" xfId="0" applyFont="1" applyFill="1" applyBorder="1" applyAlignment="1">
      <alignment horizontal="center" vertical="center" wrapText="1"/>
    </xf>
    <xf numFmtId="0" fontId="22" fillId="0" borderId="0" xfId="0" applyFont="1" applyAlignment="1">
      <alignment horizontal="center" wrapText="1"/>
    </xf>
    <xf numFmtId="4" fontId="17" fillId="0" borderId="19" xfId="0" applyNumberFormat="1" applyFont="1" applyBorder="1" applyAlignment="1">
      <alignment horizontal="center" vertical="center" wrapText="1"/>
    </xf>
    <xf numFmtId="4" fontId="17" fillId="0" borderId="20" xfId="0" applyNumberFormat="1" applyFont="1" applyBorder="1" applyAlignment="1">
      <alignment horizontal="center" vertical="center" wrapText="1"/>
    </xf>
    <xf numFmtId="4" fontId="17" fillId="0" borderId="10" xfId="0" applyNumberFormat="1" applyFont="1" applyBorder="1" applyAlignment="1">
      <alignment horizontal="center" vertical="center" wrapText="1"/>
    </xf>
    <xf numFmtId="4" fontId="17" fillId="0" borderId="3" xfId="0" applyNumberFormat="1" applyFont="1" applyBorder="1" applyAlignment="1">
      <alignment horizontal="center" vertical="center" wrapText="1"/>
    </xf>
    <xf numFmtId="0" fontId="22" fillId="0" borderId="1" xfId="0" applyFont="1" applyBorder="1" applyAlignment="1">
      <alignment horizontal="center" vertical="center" wrapText="1"/>
    </xf>
    <xf numFmtId="4" fontId="17" fillId="0" borderId="24" xfId="0" applyNumberFormat="1" applyFont="1" applyBorder="1" applyAlignment="1">
      <alignment horizontal="center" vertical="center" wrapText="1"/>
    </xf>
    <xf numFmtId="4" fontId="17" fillId="0" borderId="25" xfId="0" applyNumberFormat="1" applyFont="1" applyBorder="1" applyAlignment="1">
      <alignment horizontal="center" vertical="center" wrapText="1"/>
    </xf>
    <xf numFmtId="4" fontId="17" fillId="0" borderId="1" xfId="0" applyNumberFormat="1" applyFont="1" applyBorder="1" applyAlignment="1">
      <alignment horizontal="center" vertical="center" wrapText="1"/>
    </xf>
    <xf numFmtId="0" fontId="17" fillId="7" borderId="12" xfId="0" applyFont="1" applyFill="1" applyBorder="1" applyAlignment="1">
      <alignment horizontal="center" vertical="center" textRotation="90" wrapText="1"/>
    </xf>
    <xf numFmtId="0" fontId="17" fillId="5" borderId="18" xfId="0" applyFont="1" applyFill="1" applyBorder="1" applyAlignment="1">
      <alignment horizontal="center" vertical="center" textRotation="90" wrapText="1"/>
    </xf>
    <xf numFmtId="0" fontId="30" fillId="8" borderId="27" xfId="0" applyFont="1" applyFill="1" applyBorder="1" applyAlignment="1">
      <alignment horizontal="center" vertical="center" wrapText="1"/>
    </xf>
    <xf numFmtId="0" fontId="30" fillId="8" borderId="31" xfId="0" applyFont="1" applyFill="1" applyBorder="1" applyAlignment="1">
      <alignment horizontal="center" vertical="center" wrapText="1"/>
    </xf>
    <xf numFmtId="0" fontId="30" fillId="8" borderId="13" xfId="0" applyFont="1" applyFill="1" applyBorder="1" applyAlignment="1">
      <alignment horizontal="center" vertical="center" wrapText="1"/>
    </xf>
    <xf numFmtId="0" fontId="30" fillId="8" borderId="27" xfId="0" applyFont="1" applyFill="1" applyBorder="1" applyAlignment="1">
      <alignment horizontal="center" vertical="center" textRotation="90" wrapText="1"/>
    </xf>
    <xf numFmtId="0" fontId="30" fillId="8" borderId="31" xfId="0" applyFont="1" applyFill="1" applyBorder="1" applyAlignment="1">
      <alignment horizontal="center" vertical="center" textRotation="90" wrapText="1"/>
    </xf>
    <xf numFmtId="0" fontId="30" fillId="8" borderId="13" xfId="0" applyFont="1" applyFill="1" applyBorder="1" applyAlignment="1">
      <alignment horizontal="center" vertical="center" textRotation="90" wrapText="1"/>
    </xf>
    <xf numFmtId="0" fontId="29" fillId="7" borderId="27" xfId="0" applyFont="1" applyFill="1" applyBorder="1" applyAlignment="1">
      <alignment horizontal="center" vertical="center" textRotation="90" wrapText="1"/>
    </xf>
    <xf numFmtId="0" fontId="29" fillId="7" borderId="31" xfId="0" applyFont="1" applyFill="1" applyBorder="1" applyAlignment="1">
      <alignment horizontal="center" vertical="center" textRotation="90" wrapText="1"/>
    </xf>
    <xf numFmtId="0" fontId="29" fillId="7" borderId="13" xfId="0" applyFont="1" applyFill="1" applyBorder="1" applyAlignment="1">
      <alignment horizontal="center" vertical="center" textRotation="90" wrapText="1"/>
    </xf>
    <xf numFmtId="0" fontId="29" fillId="7" borderId="27" xfId="0" applyFont="1" applyFill="1" applyBorder="1" applyAlignment="1">
      <alignment horizontal="center" vertical="center" wrapText="1"/>
    </xf>
    <xf numFmtId="0" fontId="29" fillId="7" borderId="31" xfId="0" applyFont="1" applyFill="1" applyBorder="1" applyAlignment="1">
      <alignment horizontal="center" vertical="center" wrapText="1"/>
    </xf>
    <xf numFmtId="0" fontId="29" fillId="7" borderId="13" xfId="0" applyFont="1" applyFill="1" applyBorder="1" applyAlignment="1">
      <alignment horizontal="center" vertical="center" wrapText="1"/>
    </xf>
    <xf numFmtId="0" fontId="29" fillId="7" borderId="28" xfId="0" applyFont="1" applyFill="1" applyBorder="1" applyAlignment="1">
      <alignment horizontal="center" vertical="center" wrapText="1"/>
    </xf>
    <xf numFmtId="0" fontId="29" fillId="7" borderId="29" xfId="0" applyFont="1" applyFill="1" applyBorder="1" applyAlignment="1">
      <alignment horizontal="center" vertical="center" wrapText="1"/>
    </xf>
    <xf numFmtId="0" fontId="29" fillId="7" borderId="30" xfId="0" applyFont="1" applyFill="1" applyBorder="1" applyAlignment="1">
      <alignment horizontal="center" vertical="center" wrapText="1"/>
    </xf>
    <xf numFmtId="0" fontId="12" fillId="2" borderId="1" xfId="0" applyFont="1" applyFill="1" applyBorder="1" applyAlignment="1">
      <alignment horizontal="center" vertical="center" textRotation="90" wrapText="1"/>
    </xf>
    <xf numFmtId="0" fontId="12" fillId="2" borderId="1" xfId="0" applyFont="1" applyFill="1" applyBorder="1" applyAlignment="1">
      <alignment horizontal="center" vertical="center" wrapText="1"/>
    </xf>
    <xf numFmtId="0" fontId="31" fillId="0" borderId="1" xfId="0" applyFont="1" applyBorder="1" applyAlignment="1">
      <alignment horizontal="left"/>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microsoft.com/office/2006/relationships/vbaProject" Target="vbaProject.bin"/><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14</xdr:col>
      <xdr:colOff>104775</xdr:colOff>
      <xdr:row>28</xdr:row>
      <xdr:rowOff>114300</xdr:rowOff>
    </xdr:from>
    <xdr:to>
      <xdr:col>19</xdr:col>
      <xdr:colOff>0</xdr:colOff>
      <xdr:row>29</xdr:row>
      <xdr:rowOff>200025</xdr:rowOff>
    </xdr:to>
    <xdr:pic>
      <xdr:nvPicPr>
        <xdr:cNvPr id="1163" name="Imagen 4">
          <a:extLst>
            <a:ext uri="{FF2B5EF4-FFF2-40B4-BE49-F238E27FC236}">
              <a16:creationId xmlns:a16="http://schemas.microsoft.com/office/drawing/2014/main" id="{6C33392E-1DDD-1E94-4AC9-64EABFA7759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81850" y="14277975"/>
          <a:ext cx="180975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180975</xdr:colOff>
      <xdr:row>34</xdr:row>
      <xdr:rowOff>9525</xdr:rowOff>
    </xdr:from>
    <xdr:to>
      <xdr:col>16</xdr:col>
      <xdr:colOff>133350</xdr:colOff>
      <xdr:row>35</xdr:row>
      <xdr:rowOff>95250</xdr:rowOff>
    </xdr:to>
    <xdr:pic>
      <xdr:nvPicPr>
        <xdr:cNvPr id="1164" name="Imagen 6">
          <a:extLst>
            <a:ext uri="{FF2B5EF4-FFF2-40B4-BE49-F238E27FC236}">
              <a16:creationId xmlns:a16="http://schemas.microsoft.com/office/drawing/2014/main" id="{39AE4FBD-D495-6EBA-F97C-866AB5D12C1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258050" y="15430500"/>
          <a:ext cx="123825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247650</xdr:colOff>
      <xdr:row>28</xdr:row>
      <xdr:rowOff>57150</xdr:rowOff>
    </xdr:from>
    <xdr:to>
      <xdr:col>5</xdr:col>
      <xdr:colOff>1209675</xdr:colOff>
      <xdr:row>30</xdr:row>
      <xdr:rowOff>95250</xdr:rowOff>
    </xdr:to>
    <xdr:pic>
      <xdr:nvPicPr>
        <xdr:cNvPr id="1165" name="Imagen 7">
          <a:extLst>
            <a:ext uri="{FF2B5EF4-FFF2-40B4-BE49-F238E27FC236}">
              <a16:creationId xmlns:a16="http://schemas.microsoft.com/office/drawing/2014/main" id="{EEAC58FF-4695-D4CA-8E93-A3895CEBD1F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362075" y="14220825"/>
          <a:ext cx="962025"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smoralesq/Dropbox/Trabajo/Gobernaci&#243;n%20de%20Antioquia/Tabla_conpes_371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CONPES 3714"/>
    </sheetNames>
    <sheetDataSet>
      <sheetData sheetId="0"/>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572C74-AB14-4B7B-9E86-569048ADED4C}">
  <sheetPr codeName="Hoja1"/>
  <dimension ref="A1:AG52"/>
  <sheetViews>
    <sheetView tabSelected="1" view="pageBreakPreview" zoomScaleNormal="100" zoomScaleSheetLayoutView="100" workbookViewId="0">
      <pane ySplit="17" topLeftCell="A18" activePane="bottomLeft" state="frozenSplit"/>
      <selection pane="bottomLeft" activeCell="J15" sqref="J15:Q15"/>
      <selection activeCell="A10" sqref="A10"/>
    </sheetView>
  </sheetViews>
  <sheetFormatPr defaultColWidth="11.42578125" defaultRowHeight="13.5"/>
  <cols>
    <col min="1" max="1" width="2.85546875" style="18" customWidth="1"/>
    <col min="2" max="3" width="2.140625" style="18" customWidth="1"/>
    <col min="4" max="4" width="2.28515625" style="18" customWidth="1"/>
    <col min="5" max="5" width="7.28515625" style="18" customWidth="1"/>
    <col min="6" max="6" width="24.28515625" style="18" customWidth="1"/>
    <col min="7" max="7" width="16" style="18" customWidth="1"/>
    <col min="8" max="8" width="10.140625" style="18" customWidth="1"/>
    <col min="9" max="9" width="5.85546875" style="18" customWidth="1"/>
    <col min="10" max="10" width="15.5703125" style="18" bestFit="1" customWidth="1"/>
    <col min="11" max="11" width="3.140625" style="18" customWidth="1"/>
    <col min="12" max="12" width="8.42578125" style="18" customWidth="1"/>
    <col min="13" max="13" width="2.5703125" style="18" customWidth="1"/>
    <col min="14" max="14" width="11" style="18" customWidth="1"/>
    <col min="15" max="15" width="10.5703125" style="18" customWidth="1"/>
    <col min="16" max="16" width="8.7109375" style="18" customWidth="1"/>
    <col min="17" max="17" width="4.7109375" style="18" customWidth="1"/>
    <col min="18" max="18" width="2.5703125" style="18" customWidth="1"/>
    <col min="19" max="19" width="2.140625" style="18" customWidth="1"/>
    <col min="20" max="20" width="3" style="19" customWidth="1"/>
    <col min="21" max="21" width="49.5703125" style="18" customWidth="1"/>
    <col min="22" max="22" width="3" style="18" customWidth="1"/>
    <col min="23" max="23" width="3.42578125" style="18" customWidth="1"/>
    <col min="24" max="24" width="2.7109375" style="18" customWidth="1"/>
    <col min="25" max="25" width="3.28515625" style="18" customWidth="1"/>
    <col min="26" max="27" width="2.7109375" style="18" customWidth="1"/>
    <col min="28" max="28" width="2.85546875" style="42" customWidth="1"/>
    <col min="29" max="29" width="5.42578125" style="18" customWidth="1"/>
    <col min="30" max="30" width="14.85546875" style="18" customWidth="1"/>
    <col min="31" max="31" width="6.5703125" style="18" customWidth="1"/>
    <col min="32" max="32" width="18" style="18" customWidth="1"/>
    <col min="33" max="33" width="18.7109375" style="18" customWidth="1"/>
    <col min="34" max="16384" width="11.42578125" style="18"/>
  </cols>
  <sheetData>
    <row r="1" spans="1:33" hidden="1">
      <c r="A1" s="18" t="s">
        <v>0</v>
      </c>
      <c r="D1" s="18" t="s">
        <v>1</v>
      </c>
      <c r="F1" s="18" t="s">
        <v>2</v>
      </c>
      <c r="G1" s="18" t="s">
        <v>3</v>
      </c>
      <c r="H1" s="18" t="s">
        <v>4</v>
      </c>
      <c r="J1" s="18" t="s">
        <v>5</v>
      </c>
      <c r="L1" s="18">
        <v>5</v>
      </c>
      <c r="N1" s="18" t="s">
        <v>6</v>
      </c>
      <c r="O1" s="18" t="s">
        <v>7</v>
      </c>
    </row>
    <row r="2" spans="1:33" hidden="1">
      <c r="A2" s="18" t="s">
        <v>8</v>
      </c>
      <c r="D2" s="18" t="s">
        <v>9</v>
      </c>
      <c r="F2" s="18" t="s">
        <v>10</v>
      </c>
      <c r="G2" s="18" t="s">
        <v>11</v>
      </c>
      <c r="H2" s="18" t="s">
        <v>12</v>
      </c>
      <c r="J2" s="18" t="s">
        <v>13</v>
      </c>
      <c r="L2" s="18">
        <v>4</v>
      </c>
      <c r="N2" s="18" t="s">
        <v>14</v>
      </c>
      <c r="O2" s="18" t="s">
        <v>15</v>
      </c>
    </row>
    <row r="3" spans="1:33" hidden="1">
      <c r="A3" s="18" t="s">
        <v>16</v>
      </c>
      <c r="D3" s="18" t="s">
        <v>17</v>
      </c>
      <c r="F3" s="18" t="s">
        <v>18</v>
      </c>
      <c r="G3" s="18" t="s">
        <v>19</v>
      </c>
      <c r="H3" s="18" t="s">
        <v>20</v>
      </c>
      <c r="J3" s="18" t="s">
        <v>21</v>
      </c>
      <c r="L3" s="18">
        <v>3</v>
      </c>
      <c r="N3" s="18" t="s">
        <v>22</v>
      </c>
    </row>
    <row r="4" spans="1:33" hidden="1">
      <c r="A4" s="18" t="s">
        <v>23</v>
      </c>
      <c r="D4" s="18" t="s">
        <v>24</v>
      </c>
      <c r="F4" s="18" t="s">
        <v>25</v>
      </c>
      <c r="G4" s="18" t="s">
        <v>26</v>
      </c>
      <c r="H4" s="18" t="s">
        <v>27</v>
      </c>
      <c r="J4" s="18" t="s">
        <v>28</v>
      </c>
      <c r="L4" s="18">
        <v>2</v>
      </c>
    </row>
    <row r="5" spans="1:33" hidden="1">
      <c r="F5" s="18" t="s">
        <v>29</v>
      </c>
      <c r="G5" s="18" t="s">
        <v>30</v>
      </c>
      <c r="J5" s="18" t="s">
        <v>31</v>
      </c>
      <c r="L5" s="18">
        <v>1</v>
      </c>
    </row>
    <row r="6" spans="1:33" hidden="1">
      <c r="F6" s="18" t="s">
        <v>32</v>
      </c>
    </row>
    <row r="7" spans="1:33" hidden="1">
      <c r="F7" s="18" t="s">
        <v>33</v>
      </c>
    </row>
    <row r="8" spans="1:33" hidden="1">
      <c r="F8" s="18" t="s">
        <v>34</v>
      </c>
    </row>
    <row r="9" spans="1:33">
      <c r="N9" s="20"/>
    </row>
    <row r="10" spans="1:33">
      <c r="A10" s="21"/>
      <c r="B10" s="21"/>
      <c r="C10" s="21"/>
      <c r="D10" s="21"/>
      <c r="E10" s="21"/>
      <c r="F10" s="21"/>
      <c r="G10" s="21"/>
      <c r="H10" s="21"/>
      <c r="I10" s="21"/>
      <c r="J10" s="21"/>
      <c r="K10" s="21"/>
      <c r="L10" s="21"/>
      <c r="M10" s="21"/>
      <c r="N10" s="22"/>
      <c r="O10" s="21"/>
      <c r="P10" s="21"/>
      <c r="Q10" s="21"/>
      <c r="R10" s="21"/>
      <c r="S10" s="21"/>
      <c r="T10" s="23"/>
      <c r="U10" s="21"/>
      <c r="V10" s="21"/>
      <c r="W10" s="21"/>
      <c r="X10" s="21"/>
      <c r="Y10" s="21"/>
      <c r="Z10" s="21"/>
      <c r="AA10" s="21"/>
      <c r="AB10" s="43"/>
      <c r="AC10" s="21"/>
      <c r="AD10" s="21"/>
      <c r="AE10" s="21"/>
      <c r="AF10" s="21"/>
      <c r="AG10" s="21"/>
    </row>
    <row r="11" spans="1:33" ht="20.25">
      <c r="A11" s="95" t="s">
        <v>35</v>
      </c>
      <c r="B11" s="95"/>
      <c r="C11" s="95"/>
      <c r="D11" s="95"/>
      <c r="E11" s="95"/>
      <c r="G11" s="101" t="s">
        <v>36</v>
      </c>
      <c r="H11" s="102"/>
      <c r="I11" s="102"/>
      <c r="J11" s="102"/>
      <c r="K11" s="102"/>
      <c r="L11" s="102"/>
      <c r="M11" s="102"/>
      <c r="N11" s="102"/>
      <c r="O11" s="102"/>
      <c r="P11" s="102"/>
      <c r="Q11" s="102"/>
      <c r="R11" s="102"/>
      <c r="S11" s="102"/>
      <c r="T11" s="102"/>
      <c r="U11" s="102"/>
      <c r="V11" s="102"/>
      <c r="W11" s="102"/>
      <c r="X11" s="102"/>
      <c r="Y11" s="102"/>
      <c r="Z11" s="102"/>
      <c r="AA11" s="102"/>
      <c r="AB11" s="102"/>
      <c r="AC11" s="102"/>
      <c r="AD11" s="102"/>
      <c r="AE11" s="102"/>
      <c r="AF11" s="102"/>
      <c r="AG11" s="102"/>
    </row>
    <row r="12" spans="1:33" ht="20.25">
      <c r="A12" s="58"/>
      <c r="B12" s="58"/>
      <c r="C12" s="58"/>
      <c r="D12" s="58"/>
      <c r="E12" s="62" t="s">
        <v>37</v>
      </c>
      <c r="F12" s="61">
        <v>150024357</v>
      </c>
      <c r="G12" s="59"/>
      <c r="H12" s="63" t="s">
        <v>38</v>
      </c>
      <c r="I12" s="60"/>
      <c r="J12" s="85" t="s">
        <v>39</v>
      </c>
      <c r="K12" s="60"/>
      <c r="L12" s="60"/>
      <c r="M12" s="60"/>
      <c r="N12" s="60"/>
      <c r="O12" s="60"/>
      <c r="P12" s="60"/>
      <c r="Q12" s="60"/>
      <c r="R12" s="60"/>
      <c r="S12" s="60"/>
      <c r="T12" s="60"/>
      <c r="U12" s="60"/>
      <c r="V12" s="60"/>
      <c r="W12" s="60"/>
      <c r="X12" s="60"/>
      <c r="Y12" s="60"/>
      <c r="Z12" s="60"/>
      <c r="AA12" s="60"/>
      <c r="AB12" s="60"/>
      <c r="AC12" s="60"/>
      <c r="AD12" s="60"/>
      <c r="AE12" s="60"/>
      <c r="AF12" s="60"/>
      <c r="AG12" s="60"/>
    </row>
    <row r="13" spans="1:33">
      <c r="A13" s="24"/>
      <c r="B13" s="24"/>
      <c r="C13" s="24"/>
      <c r="D13" s="24"/>
      <c r="E13" s="24"/>
      <c r="F13" s="45"/>
      <c r="G13" s="21"/>
      <c r="H13" s="21"/>
      <c r="I13" s="21"/>
      <c r="J13" s="21"/>
      <c r="K13" s="21"/>
      <c r="L13" s="21"/>
      <c r="M13" s="21"/>
      <c r="N13" s="21"/>
      <c r="O13" s="21"/>
      <c r="P13" s="21"/>
      <c r="Q13" s="21"/>
      <c r="R13" s="21"/>
      <c r="S13" s="21"/>
      <c r="T13" s="23"/>
      <c r="U13" s="21"/>
      <c r="V13" s="21"/>
      <c r="W13" s="21"/>
      <c r="X13" s="21"/>
      <c r="Y13" s="21"/>
      <c r="Z13" s="21"/>
      <c r="AA13" s="21"/>
      <c r="AB13" s="43"/>
      <c r="AC13" s="21"/>
      <c r="AD13" s="21"/>
      <c r="AE13" s="21"/>
      <c r="AF13" s="21"/>
      <c r="AG13" s="21"/>
    </row>
    <row r="14" spans="1:33" ht="45.75" customHeight="1">
      <c r="A14" s="103" t="s">
        <v>40</v>
      </c>
      <c r="B14" s="103"/>
      <c r="C14" s="103"/>
      <c r="D14" s="103"/>
      <c r="E14" s="103"/>
      <c r="F14" s="103"/>
      <c r="G14" s="103"/>
      <c r="H14" s="103"/>
      <c r="I14" s="103"/>
      <c r="J14" s="103"/>
      <c r="K14" s="103"/>
      <c r="L14" s="103"/>
      <c r="M14" s="103"/>
      <c r="N14" s="103"/>
      <c r="O14" s="103"/>
      <c r="P14" s="103"/>
      <c r="Q14" s="103"/>
      <c r="R14" s="103"/>
      <c r="S14" s="103"/>
      <c r="T14" s="103"/>
      <c r="U14" s="103"/>
      <c r="V14" s="103"/>
      <c r="W14" s="103"/>
      <c r="X14" s="103"/>
      <c r="Y14" s="103"/>
      <c r="Z14" s="103"/>
      <c r="AA14" s="103"/>
      <c r="AB14" s="103"/>
      <c r="AC14" s="103"/>
      <c r="AD14" s="103"/>
      <c r="AE14" s="103"/>
      <c r="AF14" s="103"/>
      <c r="AG14" s="103"/>
    </row>
    <row r="15" spans="1:33">
      <c r="A15" s="98" t="s">
        <v>41</v>
      </c>
      <c r="B15" s="98" t="s">
        <v>42</v>
      </c>
      <c r="C15" s="98" t="s">
        <v>43</v>
      </c>
      <c r="D15" s="98" t="s">
        <v>44</v>
      </c>
      <c r="E15" s="98" t="s">
        <v>45</v>
      </c>
      <c r="F15" s="97" t="s">
        <v>46</v>
      </c>
      <c r="G15" s="97" t="s">
        <v>47</v>
      </c>
      <c r="H15" s="98" t="s">
        <v>48</v>
      </c>
      <c r="I15" s="25"/>
      <c r="J15" s="96" t="s">
        <v>49</v>
      </c>
      <c r="K15" s="97"/>
      <c r="L15" s="97"/>
      <c r="M15" s="97"/>
      <c r="N15" s="97"/>
      <c r="O15" s="96"/>
      <c r="P15" s="96"/>
      <c r="Q15" s="96"/>
      <c r="R15" s="98" t="s">
        <v>50</v>
      </c>
      <c r="S15" s="98" t="s">
        <v>51</v>
      </c>
      <c r="T15" s="104" t="s">
        <v>52</v>
      </c>
      <c r="U15" s="108" t="s">
        <v>53</v>
      </c>
      <c r="V15" s="113" t="s">
        <v>54</v>
      </c>
      <c r="W15" s="114"/>
      <c r="X15" s="114"/>
      <c r="Y15" s="114"/>
      <c r="Z15" s="114"/>
      <c r="AA15" s="115"/>
      <c r="AB15" s="125" t="s">
        <v>55</v>
      </c>
      <c r="AC15" s="125" t="s">
        <v>56</v>
      </c>
      <c r="AD15" s="125" t="s">
        <v>57</v>
      </c>
      <c r="AE15" s="125" t="s">
        <v>58</v>
      </c>
      <c r="AF15" s="113" t="s">
        <v>59</v>
      </c>
      <c r="AG15" s="115"/>
    </row>
    <row r="16" spans="1:33">
      <c r="A16" s="99"/>
      <c r="B16" s="99"/>
      <c r="C16" s="99"/>
      <c r="D16" s="99"/>
      <c r="E16" s="99"/>
      <c r="F16" s="106"/>
      <c r="G16" s="106"/>
      <c r="H16" s="99"/>
      <c r="I16" s="25"/>
      <c r="J16" s="98" t="s">
        <v>60</v>
      </c>
      <c r="K16" s="38"/>
      <c r="L16" s="96" t="s">
        <v>61</v>
      </c>
      <c r="M16" s="96"/>
      <c r="N16" s="96"/>
      <c r="O16" s="37"/>
      <c r="P16" s="98" t="s">
        <v>48</v>
      </c>
      <c r="Q16" s="98" t="s">
        <v>49</v>
      </c>
      <c r="R16" s="99"/>
      <c r="S16" s="99"/>
      <c r="T16" s="126"/>
      <c r="U16" s="109"/>
      <c r="V16" s="104" t="s">
        <v>48</v>
      </c>
      <c r="W16" s="32"/>
      <c r="X16" s="104" t="s">
        <v>49</v>
      </c>
      <c r="Y16" s="104"/>
      <c r="Z16" s="104" t="s">
        <v>62</v>
      </c>
      <c r="AA16" s="104" t="s">
        <v>51</v>
      </c>
      <c r="AB16" s="125"/>
      <c r="AC16" s="125"/>
      <c r="AD16" s="125"/>
      <c r="AE16" s="125"/>
      <c r="AF16" s="108" t="s">
        <v>63</v>
      </c>
      <c r="AG16" s="108" t="s">
        <v>64</v>
      </c>
    </row>
    <row r="17" spans="1:33" ht="27">
      <c r="A17" s="100"/>
      <c r="B17" s="100"/>
      <c r="C17" s="100"/>
      <c r="D17" s="100"/>
      <c r="E17" s="100"/>
      <c r="F17" s="107"/>
      <c r="G17" s="107"/>
      <c r="H17" s="100"/>
      <c r="I17" s="25"/>
      <c r="J17" s="100"/>
      <c r="K17" s="39"/>
      <c r="L17" s="40" t="s">
        <v>65</v>
      </c>
      <c r="M17" s="111" t="s">
        <v>66</v>
      </c>
      <c r="N17" s="112"/>
      <c r="O17" s="37"/>
      <c r="P17" s="100"/>
      <c r="Q17" s="100"/>
      <c r="R17" s="100"/>
      <c r="S17" s="100"/>
      <c r="T17" s="105"/>
      <c r="U17" s="110"/>
      <c r="V17" s="105"/>
      <c r="W17" s="32"/>
      <c r="X17" s="105"/>
      <c r="Y17" s="105"/>
      <c r="Z17" s="105"/>
      <c r="AA17" s="105"/>
      <c r="AB17" s="125"/>
      <c r="AC17" s="125"/>
      <c r="AD17" s="125"/>
      <c r="AE17" s="125"/>
      <c r="AF17" s="110"/>
      <c r="AG17" s="110"/>
    </row>
    <row r="18" spans="1:33" ht="89.25" customHeight="1">
      <c r="A18" s="28">
        <v>1</v>
      </c>
      <c r="B18" s="27" t="s">
        <v>8</v>
      </c>
      <c r="C18" s="27" t="s">
        <v>16</v>
      </c>
      <c r="D18" s="27" t="s">
        <v>24</v>
      </c>
      <c r="E18" s="27" t="s">
        <v>18</v>
      </c>
      <c r="F18" s="31" t="s">
        <v>67</v>
      </c>
      <c r="G18" s="31" t="s">
        <v>68</v>
      </c>
      <c r="H18" s="27" t="s">
        <v>30</v>
      </c>
      <c r="I18" s="28">
        <f>IF(H18=$G$1,$L$1,IF(H18=$G$2,$L$2,IF(H18=$G$3,$L$3,IF(H18=$G$4,$L$4,IF(H18=$G$5,$L$5,"0")))))</f>
        <v>1</v>
      </c>
      <c r="J18" s="27" t="s">
        <v>13</v>
      </c>
      <c r="K18" s="26">
        <f>IF(J18=$J$1,$L$1,IF(J18=$J$2,$L$2,IF(J18=$J$3,$L$3,IF(J18=$J$4,$L$4,IF(J18=$J$5,$L$5,"-")))))</f>
        <v>4</v>
      </c>
      <c r="L18" s="41" t="s">
        <v>7</v>
      </c>
      <c r="M18" s="117" t="e">
        <f ca="1">IF(L18="NO","0,00",compes($F$12,E18,H18,J18))</f>
        <v>#NAME?</v>
      </c>
      <c r="N18" s="118"/>
      <c r="O18" s="29" t="e">
        <f ca="1">+M18/$F$12</f>
        <v>#NAME?</v>
      </c>
      <c r="P18" s="26" t="e">
        <f ca="1">IF(M18&lt;&gt;"",IF((M18/$F$12)*100&gt;30,$L$1,IF((M18/$F$12)*100&gt;15,$L$2,IF((M18/$F$12)*100&gt;5,$L$3,IF((M18/$F$12)*100&gt;=1,$L$4,$L$5)))),"0")</f>
        <v>#NAME?</v>
      </c>
      <c r="Q18" s="26" t="e">
        <f ca="1">IF(K18&gt;P18,K18,P18)</f>
        <v>#NAME?</v>
      </c>
      <c r="R18" s="26" t="e">
        <f ca="1">+P18+Q18</f>
        <v>#NAME?</v>
      </c>
      <c r="S18" s="30" t="e">
        <f ca="1">IF(R18="-","-",IF(R18&gt;=8,"Extremo",IF(R18&gt;=6,"Alto",IF(R18=5,"Medio",IF(R18&lt;5,"Bajo")))))</f>
        <v>#NAME?</v>
      </c>
      <c r="T18" s="27" t="s">
        <v>6</v>
      </c>
      <c r="U18" s="31" t="s">
        <v>69</v>
      </c>
      <c r="V18" s="27" t="s">
        <v>30</v>
      </c>
      <c r="W18" s="28">
        <f>IF(V18=$G$1,$L$1,IF(V18=$G$2,$L$2,IF(V18=$G$3,$L$3,IF(V18=$G$4,$L$4,IF(V18=$G$5,$L$5,"0")))))</f>
        <v>1</v>
      </c>
      <c r="X18" s="27" t="s">
        <v>31</v>
      </c>
      <c r="Y18" s="26">
        <f>IF(X18=$J$1,$L$1,IF(X18=$J$2,$L$2,IF(X18=$J$3,$L$3,IF(X18=$J$4,$L$4,IF(X18=$J$5,$L$5,"-")))))</f>
        <v>1</v>
      </c>
      <c r="Z18" s="26">
        <f>IF(Y18="-","-",Y18+W18)</f>
        <v>2</v>
      </c>
      <c r="AA18" s="30" t="str">
        <f>IF(Z18="-","-",IF(Z18&gt;=8,"Extremo",IF(Z18&gt;=6,"Alto",IF(Z18=5,"Medio",IF(Z18&lt;5,"Bajo")))))</f>
        <v>Bajo</v>
      </c>
      <c r="AB18" s="27" t="s">
        <v>7</v>
      </c>
      <c r="AC18" s="27" t="s">
        <v>14</v>
      </c>
      <c r="AD18" s="55">
        <v>45728</v>
      </c>
      <c r="AE18" s="55">
        <v>45912</v>
      </c>
      <c r="AF18" s="31" t="s">
        <v>70</v>
      </c>
      <c r="AG18" s="31" t="s">
        <v>71</v>
      </c>
    </row>
    <row r="19" spans="1:33" ht="78.75">
      <c r="A19" s="28">
        <v>2</v>
      </c>
      <c r="B19" s="27" t="s">
        <v>0</v>
      </c>
      <c r="C19" s="27" t="s">
        <v>23</v>
      </c>
      <c r="D19" s="27" t="s">
        <v>24</v>
      </c>
      <c r="E19" s="27" t="s">
        <v>10</v>
      </c>
      <c r="F19" s="31" t="s">
        <v>72</v>
      </c>
      <c r="G19" s="31" t="s">
        <v>73</v>
      </c>
      <c r="H19" s="27" t="s">
        <v>19</v>
      </c>
      <c r="I19" s="28">
        <f>IF(H19=$G$1,$L$1,IF(H19=$G$2,$L$2,IF(H19=$G$3,$L$3,IF(H19=$G$4,$L$4,IF(H19=$G$5,$L$5,"0")))))</f>
        <v>3</v>
      </c>
      <c r="J19" s="27" t="s">
        <v>28</v>
      </c>
      <c r="K19" s="26">
        <f>IF(J19=$J$1,$L$1,IF(J19=$J$2,$L$2,IF(J19=$J$3,$L$3,IF(J19=$J$4,$L$4,IF(J19=$J$5,$L$5,"-")))))</f>
        <v>2</v>
      </c>
      <c r="L19" s="41" t="s">
        <v>7</v>
      </c>
      <c r="M19" s="117" t="e">
        <f ca="1">IF(L19="NO","0,00",compes($F$12,E19,H19,J19))</f>
        <v>#NAME?</v>
      </c>
      <c r="N19" s="118"/>
      <c r="O19" s="29" t="e">
        <f ca="1">+M19/$F$12</f>
        <v>#NAME?</v>
      </c>
      <c r="P19" s="26" t="e">
        <f ca="1">IF(M19&lt;&gt;"",IF((M19/$F$12)*100&gt;30,$L$1,IF((M19/$F$12)*100&gt;15,$L$2,IF((M19/$F$12)*100&gt;5,$L$3,IF((M19/$F$12)*100&gt;=1,$L$4,$L$5)))),"0")</f>
        <v>#NAME?</v>
      </c>
      <c r="Q19" s="26" t="e">
        <f t="shared" ref="Q19:Q27" ca="1" si="0">IF(K19&gt;P19,K19,P19)</f>
        <v>#NAME?</v>
      </c>
      <c r="R19" s="26" t="e">
        <f ca="1">+P19+Q19</f>
        <v>#NAME?</v>
      </c>
      <c r="S19" s="30" t="e">
        <f t="shared" ref="S19:S27" ca="1" si="1">IF(R19="-","-",IF(R19&gt;=8,"Extremo",IF(R19&gt;=6,"Alto",IF(R19=5,"Medio",IF(R19&lt;5,"Bajo")))))</f>
        <v>#NAME?</v>
      </c>
      <c r="T19" s="27" t="s">
        <v>22</v>
      </c>
      <c r="U19" s="31" t="s">
        <v>74</v>
      </c>
      <c r="V19" s="27" t="s">
        <v>19</v>
      </c>
      <c r="W19" s="28">
        <f>IF(V19=$G$1,$L$1,IF(V19=$G$2,$L$2,IF(V19=$G$3,$L$3,IF(V19=$G$4,$L$4,IF(V19=$G$5,$L$5,"0")))))</f>
        <v>3</v>
      </c>
      <c r="X19" s="27" t="s">
        <v>31</v>
      </c>
      <c r="Y19" s="26">
        <f>IF(X19=$J$1,$L$1,IF(X19=$J$2,$L$2,IF(X19=$J$3,$L$3,IF(X19=$J$4,$L$4,IF(X19=$J$5,$L$5,"-")))))</f>
        <v>1</v>
      </c>
      <c r="Z19" s="26">
        <f>IF(Y19="-","-",Y19+W19)</f>
        <v>4</v>
      </c>
      <c r="AA19" s="30" t="str">
        <f>IF(Z19="-","-",IF(Z19&gt;=8,"Extremo",IF(Z19&gt;=6,"Alto",IF(Z19=5,"Medio",IF(Z19&lt;5,"Bajo")))))</f>
        <v>Bajo</v>
      </c>
      <c r="AB19" s="27" t="s">
        <v>7</v>
      </c>
      <c r="AC19" s="27" t="s">
        <v>22</v>
      </c>
      <c r="AD19" s="55">
        <v>45728</v>
      </c>
      <c r="AE19" s="55">
        <v>45913</v>
      </c>
      <c r="AF19" s="31" t="s">
        <v>75</v>
      </c>
      <c r="AG19" s="31" t="s">
        <v>76</v>
      </c>
    </row>
    <row r="20" spans="1:33" ht="69.75" customHeight="1" thickBot="1">
      <c r="A20" s="28">
        <v>3</v>
      </c>
      <c r="B20" s="27" t="s">
        <v>0</v>
      </c>
      <c r="C20" s="27" t="s">
        <v>23</v>
      </c>
      <c r="D20" s="27" t="s">
        <v>24</v>
      </c>
      <c r="E20" s="27" t="s">
        <v>29</v>
      </c>
      <c r="F20" s="31" t="s">
        <v>77</v>
      </c>
      <c r="G20" s="31" t="s">
        <v>78</v>
      </c>
      <c r="H20" s="27" t="s">
        <v>30</v>
      </c>
      <c r="I20" s="28">
        <f>IF(H20=$G$1,$L$1,IF(H20=$G$2,$L$2,IF(H20=$G$3,$L$3,IF(H20=$G$4,$L$4,IF(H20=$G$5,$L$5,"0")))))</f>
        <v>1</v>
      </c>
      <c r="J20" s="27" t="s">
        <v>28</v>
      </c>
      <c r="K20" s="26">
        <f>IF(J20=$J$1,$L$1,IF(J20=$J$2,$L$2,IF(J20=$J$3,$L$3,IF(J20=$J$4,$L$4,IF(J20=$J$5,$L$5,"-")))))</f>
        <v>2</v>
      </c>
      <c r="L20" s="41" t="s">
        <v>7</v>
      </c>
      <c r="M20" s="117" t="e">
        <f ca="1">IF(L20="NO","0,00",compes($F$12,E20,H20,J20))</f>
        <v>#NAME?</v>
      </c>
      <c r="N20" s="118"/>
      <c r="O20" s="29" t="e">
        <f ca="1">+M20/$F$12</f>
        <v>#NAME?</v>
      </c>
      <c r="P20" s="26" t="e">
        <f t="shared" ref="P20:P27" ca="1" si="2">IF(M20&lt;&gt;"",IF((M20/$F$12)*100&gt;30,$L$1,IF((M20/$F$12)*100&gt;15,$L$2,IF((M20/$F$12)*100&gt;5,$L$3,IF((M20/$F$12)*100&gt;=1,$L$4,$L$5)))),"0")</f>
        <v>#NAME?</v>
      </c>
      <c r="Q20" s="26" t="e">
        <f t="shared" ca="1" si="0"/>
        <v>#NAME?</v>
      </c>
      <c r="R20" s="26" t="e">
        <f ca="1">+P20+Q20</f>
        <v>#NAME?</v>
      </c>
      <c r="S20" s="30" t="e">
        <f t="shared" ca="1" si="1"/>
        <v>#NAME?</v>
      </c>
      <c r="T20" s="27" t="s">
        <v>22</v>
      </c>
      <c r="U20" s="31" t="s">
        <v>79</v>
      </c>
      <c r="V20" s="27" t="s">
        <v>30</v>
      </c>
      <c r="W20" s="28">
        <f>IF(V20=$G$1,$L$1,IF(V20=$G$2,$L$2,IF(V20=$G$3,$L$3,IF(V20=$G$4,$L$4,IF(V20=$G$5,$L$5,"0")))))</f>
        <v>1</v>
      </c>
      <c r="X20" s="27" t="s">
        <v>28</v>
      </c>
      <c r="Y20" s="26">
        <f>IF(X20=$J$1,$L$1,IF(X20=$J$2,$L$2,IF(X20=$J$3,$L$3,IF(X20=$J$4,$L$4,IF(X20=$J$5,$L$5,"-")))))</f>
        <v>2</v>
      </c>
      <c r="Z20" s="26">
        <f>IF(Y20="-","-",Y20+W20)</f>
        <v>3</v>
      </c>
      <c r="AA20" s="30" t="str">
        <f>IF(Z20="-","-",IF(Z20&gt;=8,"Extremo",IF(Z20&gt;=6,"Alto",IF(Z20=5,"Medio",IF(Z20&lt;5,"Bajo")))))</f>
        <v>Bajo</v>
      </c>
      <c r="AB20" s="27" t="s">
        <v>7</v>
      </c>
      <c r="AC20" s="27" t="s">
        <v>6</v>
      </c>
      <c r="AD20" s="55">
        <v>45728</v>
      </c>
      <c r="AE20" s="55">
        <v>45914</v>
      </c>
      <c r="AF20" s="44" t="s">
        <v>80</v>
      </c>
      <c r="AG20" s="31" t="s">
        <v>81</v>
      </c>
    </row>
    <row r="21" spans="1:33" ht="90.75">
      <c r="A21" s="28">
        <v>4</v>
      </c>
      <c r="B21" s="27" t="s">
        <v>0</v>
      </c>
      <c r="C21" s="27" t="s">
        <v>23</v>
      </c>
      <c r="D21" s="27" t="s">
        <v>24</v>
      </c>
      <c r="E21" s="27" t="s">
        <v>18</v>
      </c>
      <c r="F21" s="31" t="s">
        <v>82</v>
      </c>
      <c r="G21" s="31" t="s">
        <v>83</v>
      </c>
      <c r="H21" s="27" t="s">
        <v>26</v>
      </c>
      <c r="I21" s="28"/>
      <c r="J21" s="27" t="s">
        <v>13</v>
      </c>
      <c r="K21" s="26"/>
      <c r="L21" s="41" t="s">
        <v>7</v>
      </c>
      <c r="M21" s="117" t="e">
        <f ca="1">IF(L21="NO","0,00",compes($F$12,E21,H21,J21))</f>
        <v>#NAME?</v>
      </c>
      <c r="N21" s="118"/>
      <c r="O21" s="29" t="e">
        <f t="shared" ref="O21:O27" ca="1" si="3">+M21/$F$12</f>
        <v>#NAME?</v>
      </c>
      <c r="P21" s="26" t="e">
        <f t="shared" ca="1" si="2"/>
        <v>#NAME?</v>
      </c>
      <c r="Q21" s="26" t="e">
        <f t="shared" ca="1" si="0"/>
        <v>#NAME?</v>
      </c>
      <c r="R21" s="26" t="e">
        <f t="shared" ref="R21:R27" ca="1" si="4">+P21+Q21</f>
        <v>#NAME?</v>
      </c>
      <c r="S21" s="30" t="e">
        <f t="shared" ca="1" si="1"/>
        <v>#NAME?</v>
      </c>
      <c r="T21" s="27" t="s">
        <v>14</v>
      </c>
      <c r="U21" s="31" t="s">
        <v>84</v>
      </c>
      <c r="V21" s="27" t="s">
        <v>19</v>
      </c>
      <c r="W21" s="28"/>
      <c r="X21" s="27" t="s">
        <v>21</v>
      </c>
      <c r="Y21" s="26"/>
      <c r="Z21" s="26">
        <v>5</v>
      </c>
      <c r="AA21" s="30" t="s">
        <v>85</v>
      </c>
      <c r="AB21" s="27" t="s">
        <v>7</v>
      </c>
      <c r="AC21" s="27" t="s">
        <v>14</v>
      </c>
      <c r="AD21" s="55">
        <v>45728</v>
      </c>
      <c r="AE21" s="55">
        <v>45915</v>
      </c>
      <c r="AF21" s="52" t="s">
        <v>86</v>
      </c>
      <c r="AG21" s="53" t="s">
        <v>76</v>
      </c>
    </row>
    <row r="22" spans="1:33" ht="105.75" customHeight="1" thickBot="1">
      <c r="A22" s="28">
        <v>5</v>
      </c>
      <c r="B22" s="27" t="s">
        <v>0</v>
      </c>
      <c r="C22" s="27" t="s">
        <v>23</v>
      </c>
      <c r="D22" s="27" t="s">
        <v>24</v>
      </c>
      <c r="E22" s="27" t="s">
        <v>18</v>
      </c>
      <c r="F22" s="31" t="s">
        <v>87</v>
      </c>
      <c r="G22" s="31" t="s">
        <v>88</v>
      </c>
      <c r="H22" s="27" t="s">
        <v>11</v>
      </c>
      <c r="I22" s="28"/>
      <c r="J22" s="27" t="s">
        <v>21</v>
      </c>
      <c r="K22" s="26"/>
      <c r="L22" s="41" t="s">
        <v>7</v>
      </c>
      <c r="M22" s="117" t="e">
        <f ca="1">IF(L22="NO","0,00",compes($F$12,E22,H22,J22))</f>
        <v>#NAME?</v>
      </c>
      <c r="N22" s="118"/>
      <c r="O22" s="29" t="e">
        <f t="shared" ca="1" si="3"/>
        <v>#NAME?</v>
      </c>
      <c r="P22" s="26" t="e">
        <f t="shared" ca="1" si="2"/>
        <v>#NAME?</v>
      </c>
      <c r="Q22" s="26" t="e">
        <f t="shared" ca="1" si="0"/>
        <v>#NAME?</v>
      </c>
      <c r="R22" s="26" t="e">
        <f t="shared" ca="1" si="4"/>
        <v>#NAME?</v>
      </c>
      <c r="S22" s="30" t="e">
        <f t="shared" ca="1" si="1"/>
        <v>#NAME?</v>
      </c>
      <c r="T22" s="27" t="s">
        <v>14</v>
      </c>
      <c r="U22" s="31" t="s">
        <v>89</v>
      </c>
      <c r="V22" s="27" t="s">
        <v>26</v>
      </c>
      <c r="W22" s="28"/>
      <c r="X22" s="27" t="s">
        <v>28</v>
      </c>
      <c r="Y22" s="26"/>
      <c r="Z22" s="26">
        <v>4</v>
      </c>
      <c r="AA22" s="30" t="s">
        <v>90</v>
      </c>
      <c r="AB22" s="27" t="s">
        <v>7</v>
      </c>
      <c r="AC22" s="27" t="s">
        <v>14</v>
      </c>
      <c r="AD22" s="55">
        <v>45728</v>
      </c>
      <c r="AE22" s="55">
        <v>45916</v>
      </c>
      <c r="AF22" s="52" t="s">
        <v>91</v>
      </c>
      <c r="AG22" s="53" t="s">
        <v>76</v>
      </c>
    </row>
    <row r="23" spans="1:33" ht="106.5" customHeight="1">
      <c r="A23" s="67">
        <v>6</v>
      </c>
      <c r="B23" s="68" t="s">
        <v>0</v>
      </c>
      <c r="C23" s="68" t="s">
        <v>23</v>
      </c>
      <c r="D23" s="68" t="s">
        <v>24</v>
      </c>
      <c r="E23" s="68" t="s">
        <v>18</v>
      </c>
      <c r="F23" s="69" t="s">
        <v>92</v>
      </c>
      <c r="G23" s="69" t="s">
        <v>93</v>
      </c>
      <c r="H23" s="68" t="s">
        <v>30</v>
      </c>
      <c r="I23" s="67"/>
      <c r="J23" s="68" t="s">
        <v>13</v>
      </c>
      <c r="K23" s="70"/>
      <c r="L23" s="71" t="s">
        <v>7</v>
      </c>
      <c r="M23" s="122" t="e">
        <f ca="1">IF(L23="NO","0,00",compes($F$12,E23,H23,J23))</f>
        <v>#NAME?</v>
      </c>
      <c r="N23" s="123"/>
      <c r="O23" s="72" t="e">
        <f t="shared" ca="1" si="3"/>
        <v>#NAME?</v>
      </c>
      <c r="P23" s="70" t="e">
        <f t="shared" ca="1" si="2"/>
        <v>#NAME?</v>
      </c>
      <c r="Q23" s="70" t="e">
        <f t="shared" ca="1" si="0"/>
        <v>#NAME?</v>
      </c>
      <c r="R23" s="70" t="e">
        <f t="shared" ca="1" si="4"/>
        <v>#NAME?</v>
      </c>
      <c r="S23" s="73" t="e">
        <f t="shared" ca="1" si="1"/>
        <v>#NAME?</v>
      </c>
      <c r="T23" s="68" t="s">
        <v>22</v>
      </c>
      <c r="U23" s="69" t="s">
        <v>94</v>
      </c>
      <c r="V23" s="68" t="s">
        <v>30</v>
      </c>
      <c r="W23" s="67"/>
      <c r="X23" s="68" t="s">
        <v>28</v>
      </c>
      <c r="Y23" s="70"/>
      <c r="Z23" s="70">
        <v>4</v>
      </c>
      <c r="AA23" s="73" t="s">
        <v>27</v>
      </c>
      <c r="AB23" s="68" t="s">
        <v>7</v>
      </c>
      <c r="AC23" s="68" t="s">
        <v>22</v>
      </c>
      <c r="AD23" s="55">
        <v>45728</v>
      </c>
      <c r="AE23" s="55">
        <v>45917</v>
      </c>
      <c r="AF23" s="74" t="s">
        <v>95</v>
      </c>
      <c r="AG23" s="75" t="s">
        <v>96</v>
      </c>
    </row>
    <row r="24" spans="1:33" ht="72.75" customHeight="1">
      <c r="A24" s="76">
        <v>7</v>
      </c>
      <c r="B24" s="77" t="s">
        <v>0</v>
      </c>
      <c r="C24" s="77" t="s">
        <v>23</v>
      </c>
      <c r="D24" s="77" t="s">
        <v>24</v>
      </c>
      <c r="E24" s="77" t="s">
        <v>18</v>
      </c>
      <c r="F24" s="78" t="s">
        <v>97</v>
      </c>
      <c r="G24" s="78" t="s">
        <v>98</v>
      </c>
      <c r="H24" s="77" t="s">
        <v>26</v>
      </c>
      <c r="I24" s="76"/>
      <c r="J24" s="77" t="s">
        <v>21</v>
      </c>
      <c r="K24" s="79"/>
      <c r="L24" s="80" t="s">
        <v>7</v>
      </c>
      <c r="M24" s="124" t="e">
        <f ca="1">IF(L24="NO","0,00",compes($F$12,E24,H24,J24))</f>
        <v>#NAME?</v>
      </c>
      <c r="N24" s="124"/>
      <c r="O24" s="81" t="e">
        <f t="shared" ca="1" si="3"/>
        <v>#NAME?</v>
      </c>
      <c r="P24" s="79" t="e">
        <f t="shared" ca="1" si="2"/>
        <v>#NAME?</v>
      </c>
      <c r="Q24" s="79" t="e">
        <f t="shared" ca="1" si="0"/>
        <v>#NAME?</v>
      </c>
      <c r="R24" s="79" t="e">
        <f t="shared" ca="1" si="4"/>
        <v>#NAME?</v>
      </c>
      <c r="S24" s="82" t="e">
        <f t="shared" ca="1" si="1"/>
        <v>#NAME?</v>
      </c>
      <c r="T24" s="77" t="s">
        <v>22</v>
      </c>
      <c r="U24" s="78" t="s">
        <v>99</v>
      </c>
      <c r="V24" s="77" t="s">
        <v>26</v>
      </c>
      <c r="W24" s="76"/>
      <c r="X24" s="77" t="s">
        <v>28</v>
      </c>
      <c r="Y24" s="79"/>
      <c r="Z24" s="79">
        <v>3</v>
      </c>
      <c r="AA24" s="82" t="s">
        <v>27</v>
      </c>
      <c r="AB24" s="77" t="s">
        <v>7</v>
      </c>
      <c r="AC24" s="77" t="s">
        <v>22</v>
      </c>
      <c r="AD24" s="55">
        <v>45728</v>
      </c>
      <c r="AE24" s="55">
        <v>45918</v>
      </c>
      <c r="AF24" s="83" t="s">
        <v>95</v>
      </c>
      <c r="AG24" s="84" t="s">
        <v>100</v>
      </c>
    </row>
    <row r="25" spans="1:33" ht="90.75">
      <c r="A25" s="76">
        <v>8</v>
      </c>
      <c r="B25" s="77" t="s">
        <v>8</v>
      </c>
      <c r="C25" s="77" t="s">
        <v>23</v>
      </c>
      <c r="D25" s="77" t="s">
        <v>24</v>
      </c>
      <c r="E25" s="77" t="s">
        <v>18</v>
      </c>
      <c r="F25" s="78" t="s">
        <v>101</v>
      </c>
      <c r="G25" s="78" t="s">
        <v>102</v>
      </c>
      <c r="H25" s="77" t="s">
        <v>26</v>
      </c>
      <c r="I25" s="76">
        <f>IF(H25=$G$1,$L$1,IF(H25=$G$2,$L$2,IF(H25=$G$3,$L$3,IF(H25=$G$4,$L$4,IF(H25=$G$5,$L$5,"0")))))</f>
        <v>2</v>
      </c>
      <c r="J25" s="77" t="s">
        <v>21</v>
      </c>
      <c r="K25" s="79">
        <f>IF(J25=$J$1,$L$1,IF(J25=$J$2,$L$2,IF(J25=$J$3,$L$3,IF(J25=$J$4,$L$4,IF(J25=$J$5,$L$5,"-")))))</f>
        <v>3</v>
      </c>
      <c r="L25" s="80" t="s">
        <v>7</v>
      </c>
      <c r="M25" s="124" t="e">
        <f ca="1">IF(L25="NO","0,00",compes($F$12,E25,H25,J25))</f>
        <v>#NAME?</v>
      </c>
      <c r="N25" s="124"/>
      <c r="O25" s="81" t="e">
        <f t="shared" ca="1" si="3"/>
        <v>#NAME?</v>
      </c>
      <c r="P25" s="79" t="e">
        <f t="shared" ca="1" si="2"/>
        <v>#NAME?</v>
      </c>
      <c r="Q25" s="79" t="e">
        <f t="shared" ca="1" si="0"/>
        <v>#NAME?</v>
      </c>
      <c r="R25" s="79" t="e">
        <f t="shared" ca="1" si="4"/>
        <v>#NAME?</v>
      </c>
      <c r="S25" s="82" t="e">
        <f t="shared" ca="1" si="1"/>
        <v>#NAME?</v>
      </c>
      <c r="T25" s="77" t="s">
        <v>14</v>
      </c>
      <c r="U25" s="78" t="s">
        <v>103</v>
      </c>
      <c r="V25" s="77" t="s">
        <v>26</v>
      </c>
      <c r="W25" s="76">
        <f>IF(V25=$G$1,$L$1,IF(V25=$G$2,$L$2,IF(V25=$G$3,$L$3,IF(V25=$G$4,$L$4,IF(V25=$G$5,$L$5,"0")))))</f>
        <v>2</v>
      </c>
      <c r="X25" s="77" t="s">
        <v>28</v>
      </c>
      <c r="Y25" s="79">
        <f>IF(X25=$J$1,$L$1,IF(X25=$J$2,$L$2,IF(X25=$J$3,$L$3,IF(X25=$J$4,$L$4,IF(X25=$J$5,$L$5,"-")))))</f>
        <v>2</v>
      </c>
      <c r="Z25" s="79">
        <f>IF(Y25="-","-",Y25+W25)</f>
        <v>4</v>
      </c>
      <c r="AA25" s="82" t="str">
        <f>IF(Z25="-","-",IF(Z25&gt;=8,"Extremo",IF(Z25&gt;=6,"Alto",IF(Z25=5,"Medio",IF(Z25&lt;5,"Bajo")))))</f>
        <v>Bajo</v>
      </c>
      <c r="AB25" s="77" t="s">
        <v>7</v>
      </c>
      <c r="AC25" s="77" t="s">
        <v>14</v>
      </c>
      <c r="AD25" s="55">
        <v>45728</v>
      </c>
      <c r="AE25" s="55">
        <v>45919</v>
      </c>
      <c r="AF25" s="78" t="s">
        <v>104</v>
      </c>
      <c r="AG25" s="78" t="s">
        <v>96</v>
      </c>
    </row>
    <row r="26" spans="1:33" ht="131.25" customHeight="1">
      <c r="A26" s="76">
        <v>9</v>
      </c>
      <c r="B26" s="77" t="s">
        <v>0</v>
      </c>
      <c r="C26" s="77" t="s">
        <v>16</v>
      </c>
      <c r="D26" s="77" t="s">
        <v>24</v>
      </c>
      <c r="E26" s="77" t="s">
        <v>18</v>
      </c>
      <c r="F26" s="78" t="s">
        <v>105</v>
      </c>
      <c r="G26" s="78" t="s">
        <v>106</v>
      </c>
      <c r="H26" s="77" t="s">
        <v>19</v>
      </c>
      <c r="I26" s="76">
        <f>IF(H26=$G$1,$L$1,IF(H26=$G$2,$L$2,IF(H26=$G$3,$L$3,IF(H26=$G$4,$L$4,IF(H26=$G$5,$L$5,"0")))))</f>
        <v>3</v>
      </c>
      <c r="J26" s="77" t="s">
        <v>21</v>
      </c>
      <c r="K26" s="79">
        <f>IF(J26=$J$1,$L$1,IF(J26=$J$2,$L$2,IF(J26=$J$3,$L$3,IF(J26=$J$4,$L$4,IF(J26=$J$5,$L$5,"-")))))</f>
        <v>3</v>
      </c>
      <c r="L26" s="80" t="s">
        <v>7</v>
      </c>
      <c r="M26" s="119" t="e">
        <f ca="1">IF(L26="NO","0,00",compes($F$12,E26,H26,J26))</f>
        <v>#NAME?</v>
      </c>
      <c r="N26" s="120"/>
      <c r="O26" s="81" t="e">
        <f t="shared" ca="1" si="3"/>
        <v>#NAME?</v>
      </c>
      <c r="P26" s="79" t="e">
        <f t="shared" ca="1" si="2"/>
        <v>#NAME?</v>
      </c>
      <c r="Q26" s="79" t="e">
        <f t="shared" ca="1" si="0"/>
        <v>#NAME?</v>
      </c>
      <c r="R26" s="79" t="e">
        <f t="shared" ca="1" si="4"/>
        <v>#NAME?</v>
      </c>
      <c r="S26" s="82" t="e">
        <f t="shared" ca="1" si="1"/>
        <v>#NAME?</v>
      </c>
      <c r="T26" s="77" t="s">
        <v>6</v>
      </c>
      <c r="U26" s="78" t="s">
        <v>107</v>
      </c>
      <c r="V26" s="77" t="s">
        <v>26</v>
      </c>
      <c r="W26" s="76">
        <f>IF(V26=$G$1,$L$1,IF(V26=$G$2,$L$2,IF(V26=$G$3,$L$3,IF(V26=$G$4,$L$4,IF(V26=$G$5,$L$5,"0")))))</f>
        <v>2</v>
      </c>
      <c r="X26" s="77" t="s">
        <v>28</v>
      </c>
      <c r="Y26" s="79">
        <f>IF(X26=$J$1,$L$1,IF(X26=$J$2,$L$2,IF(X26=$J$3,$L$3,IF(X26=$J$4,$L$4,IF(X26=$J$5,$L$5,"-")))))</f>
        <v>2</v>
      </c>
      <c r="Z26" s="79">
        <f>IF(Y26="-","-",Y26+W26)</f>
        <v>4</v>
      </c>
      <c r="AA26" s="82" t="str">
        <f>IF(Z26="-","-",IF(Z26&gt;=8,"Extremo",IF(Z26&gt;=6,"Alto",IF(Z26=5,"Medio",IF(Z26&lt;5,"Bajo")))))</f>
        <v>Bajo</v>
      </c>
      <c r="AB26" s="77" t="s">
        <v>7</v>
      </c>
      <c r="AC26" s="77" t="s">
        <v>6</v>
      </c>
      <c r="AD26" s="55">
        <v>45728</v>
      </c>
      <c r="AE26" s="55">
        <v>45920</v>
      </c>
      <c r="AF26" s="78" t="s">
        <v>108</v>
      </c>
      <c r="AG26" s="78" t="s">
        <v>109</v>
      </c>
    </row>
    <row r="27" spans="1:33" ht="131.25" customHeight="1">
      <c r="A27" s="76">
        <v>10</v>
      </c>
      <c r="B27" s="77" t="s">
        <v>0</v>
      </c>
      <c r="C27" s="77" t="s">
        <v>23</v>
      </c>
      <c r="D27" s="77" t="s">
        <v>24</v>
      </c>
      <c r="E27" s="77" t="s">
        <v>18</v>
      </c>
      <c r="F27" s="78" t="s">
        <v>110</v>
      </c>
      <c r="G27" s="78" t="s">
        <v>111</v>
      </c>
      <c r="H27" s="77" t="s">
        <v>19</v>
      </c>
      <c r="I27" s="76"/>
      <c r="J27" s="77" t="s">
        <v>21</v>
      </c>
      <c r="K27" s="79"/>
      <c r="L27" s="80" t="s">
        <v>7</v>
      </c>
      <c r="M27" s="119" t="e">
        <f ca="1">IF(L27="NO","0,00",compes($F$12,E27,H27,J27))</f>
        <v>#NAME?</v>
      </c>
      <c r="N27" s="120"/>
      <c r="O27" s="81" t="e">
        <f t="shared" ca="1" si="3"/>
        <v>#NAME?</v>
      </c>
      <c r="P27" s="79" t="e">
        <f t="shared" ca="1" si="2"/>
        <v>#NAME?</v>
      </c>
      <c r="Q27" s="79" t="e">
        <f t="shared" ca="1" si="0"/>
        <v>#NAME?</v>
      </c>
      <c r="R27" s="79" t="e">
        <f t="shared" ca="1" si="4"/>
        <v>#NAME?</v>
      </c>
      <c r="S27" s="82" t="e">
        <f t="shared" ca="1" si="1"/>
        <v>#NAME?</v>
      </c>
      <c r="T27" s="77" t="s">
        <v>6</v>
      </c>
      <c r="U27" s="78" t="s">
        <v>112</v>
      </c>
      <c r="V27" s="77" t="s">
        <v>26</v>
      </c>
      <c r="W27" s="76">
        <f>IF(V27=$G$1,$L$1,IF(V27=$G$2,$L$2,IF(V27=$G$3,$L$3,IF(V27=$G$4,$L$4,IF(V27=$G$5,$L$5,"0")))))</f>
        <v>2</v>
      </c>
      <c r="X27" s="77" t="s">
        <v>31</v>
      </c>
      <c r="Y27" s="79">
        <f>IF(X27=$J$1,$L$1,IF(X27=$J$2,$L$2,IF(X27=$J$3,$L$3,IF(X27=$J$4,$L$4,IF(X27=$J$5,$L$5,"-")))))</f>
        <v>1</v>
      </c>
      <c r="Z27" s="79">
        <f>IF(Y27="-","-",Y27+W27)</f>
        <v>3</v>
      </c>
      <c r="AA27" s="82" t="str">
        <f>IF(Z27="-","-",IF(Z27&gt;=8,"Extremo",IF(Z27&gt;=6,"Alto",IF(Z27=5,"Medio",IF(Z27&lt;5,"Bajo")))))</f>
        <v>Bajo</v>
      </c>
      <c r="AB27" s="77" t="s">
        <v>7</v>
      </c>
      <c r="AC27" s="77" t="s">
        <v>22</v>
      </c>
      <c r="AD27" s="55">
        <v>45728</v>
      </c>
      <c r="AE27" s="55">
        <v>45921</v>
      </c>
      <c r="AF27" s="78" t="s">
        <v>113</v>
      </c>
      <c r="AG27" s="78" t="s">
        <v>96</v>
      </c>
    </row>
    <row r="28" spans="1:33">
      <c r="AE28" s="55"/>
    </row>
    <row r="29" spans="1:33" ht="16.5">
      <c r="D29" s="64"/>
      <c r="E29" s="64"/>
      <c r="F29" s="64"/>
      <c r="G29" s="64"/>
      <c r="H29" s="64"/>
      <c r="I29" s="64"/>
      <c r="J29" s="64"/>
      <c r="K29" s="64"/>
      <c r="L29" s="64"/>
      <c r="O29" s="92"/>
      <c r="P29" s="92"/>
      <c r="Q29" s="92"/>
      <c r="R29" s="92"/>
      <c r="S29" s="92"/>
      <c r="T29" s="92"/>
      <c r="U29" s="64"/>
      <c r="V29" s="64"/>
      <c r="W29" s="64"/>
      <c r="X29" s="64"/>
      <c r="Y29" s="64"/>
      <c r="Z29" s="64"/>
      <c r="AA29" s="64"/>
      <c r="AB29" s="64"/>
      <c r="AC29" s="64"/>
      <c r="AD29" s="88"/>
      <c r="AE29" s="88"/>
    </row>
    <row r="30" spans="1:33" ht="16.5">
      <c r="D30" s="64"/>
      <c r="E30" s="64"/>
      <c r="T30" s="18"/>
      <c r="Y30" s="57"/>
      <c r="Z30" s="57"/>
      <c r="AA30" s="57"/>
      <c r="AB30" s="57"/>
      <c r="AC30" s="57"/>
      <c r="AD30" s="57"/>
      <c r="AE30" s="57"/>
    </row>
    <row r="31" spans="1:33" ht="16.5">
      <c r="D31" s="64"/>
      <c r="E31" s="64"/>
      <c r="F31" s="18" t="s">
        <v>114</v>
      </c>
      <c r="O31" s="18" t="s">
        <v>114</v>
      </c>
      <c r="T31" s="18"/>
      <c r="Y31" s="57"/>
      <c r="Z31" s="57"/>
      <c r="AA31" s="57"/>
      <c r="AB31" s="57"/>
      <c r="AC31" s="57"/>
      <c r="AD31" s="57"/>
      <c r="AE31" s="57"/>
    </row>
    <row r="32" spans="1:33" ht="16.5">
      <c r="D32" s="64"/>
      <c r="E32" s="64"/>
      <c r="F32" s="56" t="s">
        <v>115</v>
      </c>
      <c r="O32" s="56" t="s">
        <v>116</v>
      </c>
      <c r="T32" s="18"/>
      <c r="Y32" s="57"/>
      <c r="Z32" s="57"/>
      <c r="AA32" s="57"/>
      <c r="AB32" s="57"/>
      <c r="AC32" s="57"/>
      <c r="AD32" s="57"/>
      <c r="AE32" s="57"/>
    </row>
    <row r="33" spans="4:32" ht="16.5">
      <c r="D33" s="64"/>
      <c r="E33" s="64"/>
      <c r="F33" s="18" t="s">
        <v>117</v>
      </c>
      <c r="O33" s="18" t="s">
        <v>118</v>
      </c>
      <c r="T33" s="18"/>
      <c r="Y33" s="57"/>
      <c r="Z33" s="57"/>
      <c r="AA33" s="57"/>
      <c r="AB33" s="57"/>
      <c r="AC33" s="57"/>
      <c r="AD33" s="57"/>
      <c r="AE33" s="57"/>
    </row>
    <row r="34" spans="4:32" ht="16.5">
      <c r="D34" s="57"/>
      <c r="E34" s="57"/>
      <c r="T34" s="18"/>
      <c r="Y34" s="57"/>
      <c r="Z34" s="57"/>
      <c r="AA34" s="57"/>
      <c r="AB34" s="57"/>
      <c r="AC34" s="57"/>
      <c r="AD34" s="57"/>
      <c r="AE34" s="57"/>
    </row>
    <row r="35" spans="4:32" ht="15.75">
      <c r="D35" s="65"/>
      <c r="E35" s="65"/>
      <c r="T35" s="18"/>
      <c r="Y35" s="65"/>
      <c r="Z35" s="65"/>
      <c r="AA35" s="65"/>
      <c r="AB35" s="65"/>
      <c r="AC35" s="65"/>
      <c r="AD35" s="66"/>
      <c r="AE35" s="66"/>
    </row>
    <row r="36" spans="4:32" ht="15.75">
      <c r="D36" s="54"/>
      <c r="E36" s="54"/>
      <c r="O36" s="18" t="s">
        <v>114</v>
      </c>
      <c r="T36" s="18"/>
      <c r="Y36" s="54"/>
      <c r="Z36" s="54"/>
      <c r="AA36" s="54"/>
      <c r="AB36" s="54"/>
      <c r="AC36" s="54"/>
      <c r="AD36" s="54"/>
      <c r="AE36" s="54"/>
    </row>
    <row r="37" spans="4:32" ht="15.75">
      <c r="D37" s="54"/>
      <c r="E37" s="54"/>
      <c r="F37" s="56"/>
      <c r="M37" s="56"/>
      <c r="O37" s="56" t="s">
        <v>119</v>
      </c>
      <c r="T37" s="18"/>
      <c r="Y37" s="54"/>
      <c r="Z37" s="54"/>
      <c r="AA37" s="54"/>
      <c r="AB37" s="54"/>
      <c r="AC37" s="54"/>
      <c r="AD37" s="54"/>
      <c r="AE37" s="54"/>
    </row>
    <row r="38" spans="4:32">
      <c r="O38" s="18" t="s">
        <v>120</v>
      </c>
      <c r="T38" s="18"/>
    </row>
    <row r="40" spans="4:32" ht="15">
      <c r="F40" s="93" t="s">
        <v>121</v>
      </c>
      <c r="G40" s="93"/>
      <c r="N40" s="93" t="s">
        <v>122</v>
      </c>
      <c r="O40" s="93"/>
      <c r="P40" s="93"/>
      <c r="Q40" s="93"/>
      <c r="V40" s="90" t="s">
        <v>123</v>
      </c>
      <c r="W40" s="91"/>
      <c r="X40" s="91"/>
      <c r="Y40" s="91"/>
      <c r="Z40" s="91"/>
      <c r="AA40" s="91"/>
      <c r="AB40" s="91"/>
      <c r="AC40" s="91"/>
      <c r="AD40" s="91"/>
      <c r="AE40" s="91"/>
      <c r="AF40" s="91"/>
    </row>
    <row r="41" spans="4:32" ht="15">
      <c r="F41" s="47" t="s">
        <v>124</v>
      </c>
      <c r="G41" s="48" t="s">
        <v>125</v>
      </c>
      <c r="N41" s="94" t="s">
        <v>126</v>
      </c>
      <c r="O41" s="94"/>
      <c r="P41" s="94" t="s">
        <v>125</v>
      </c>
      <c r="Q41" s="94"/>
      <c r="V41" s="89" t="s">
        <v>127</v>
      </c>
      <c r="W41" s="89"/>
      <c r="X41" s="89"/>
      <c r="Y41" s="89"/>
      <c r="Z41" s="89"/>
      <c r="AA41" s="89"/>
      <c r="AB41" s="89"/>
      <c r="AC41" s="89"/>
      <c r="AD41" s="89"/>
      <c r="AE41" s="89" t="s">
        <v>128</v>
      </c>
      <c r="AF41" s="89"/>
    </row>
    <row r="42" spans="4:32" ht="15">
      <c r="F42" s="49" t="s">
        <v>129</v>
      </c>
      <c r="G42" s="50">
        <v>1</v>
      </c>
      <c r="N42" s="121" t="s">
        <v>130</v>
      </c>
      <c r="O42" s="121"/>
      <c r="P42" s="86">
        <v>1</v>
      </c>
      <c r="Q42" s="86"/>
      <c r="V42" s="87" t="s">
        <v>131</v>
      </c>
      <c r="W42" s="87"/>
      <c r="X42" s="87"/>
      <c r="Y42" s="87"/>
      <c r="Z42" s="87"/>
      <c r="AA42" s="87"/>
      <c r="AB42" s="87"/>
      <c r="AC42" s="87"/>
      <c r="AD42" s="87"/>
      <c r="AE42" s="87" t="s">
        <v>132</v>
      </c>
      <c r="AF42" s="87"/>
    </row>
    <row r="43" spans="4:32" ht="15">
      <c r="F43" s="49" t="s">
        <v>133</v>
      </c>
      <c r="G43" s="50">
        <v>2</v>
      </c>
      <c r="N43" s="121" t="s">
        <v>134</v>
      </c>
      <c r="O43" s="121"/>
      <c r="P43" s="86">
        <v>2</v>
      </c>
      <c r="Q43" s="86"/>
      <c r="V43" s="87" t="s">
        <v>135</v>
      </c>
      <c r="W43" s="87"/>
      <c r="X43" s="87"/>
      <c r="Y43" s="87"/>
      <c r="Z43" s="87"/>
      <c r="AA43" s="87"/>
      <c r="AB43" s="87"/>
      <c r="AC43" s="87"/>
      <c r="AD43" s="87"/>
      <c r="AE43" s="87" t="s">
        <v>136</v>
      </c>
      <c r="AF43" s="87"/>
    </row>
    <row r="44" spans="4:32" ht="15">
      <c r="F44" s="49" t="s">
        <v>137</v>
      </c>
      <c r="G44" s="50">
        <v>3</v>
      </c>
      <c r="N44" s="121" t="s">
        <v>138</v>
      </c>
      <c r="O44" s="121"/>
      <c r="P44" s="86">
        <v>3</v>
      </c>
      <c r="Q44" s="86"/>
      <c r="V44" s="87">
        <v>5</v>
      </c>
      <c r="W44" s="87"/>
      <c r="X44" s="87"/>
      <c r="Y44" s="87"/>
      <c r="Z44" s="87"/>
      <c r="AA44" s="87"/>
      <c r="AB44" s="87"/>
      <c r="AC44" s="87"/>
      <c r="AD44" s="87"/>
      <c r="AE44" s="87" t="s">
        <v>139</v>
      </c>
      <c r="AF44" s="87"/>
    </row>
    <row r="45" spans="4:32" ht="15">
      <c r="F45" s="49" t="s">
        <v>140</v>
      </c>
      <c r="G45" s="50">
        <v>4</v>
      </c>
      <c r="N45" s="121" t="s">
        <v>141</v>
      </c>
      <c r="O45" s="121"/>
      <c r="P45" s="86">
        <v>4</v>
      </c>
      <c r="Q45" s="86"/>
      <c r="V45" s="87" t="s">
        <v>142</v>
      </c>
      <c r="W45" s="87"/>
      <c r="X45" s="87"/>
      <c r="Y45" s="87"/>
      <c r="Z45" s="87"/>
      <c r="AA45" s="87"/>
      <c r="AB45" s="87"/>
      <c r="AC45" s="87"/>
      <c r="AD45" s="87"/>
      <c r="AE45" s="87" t="s">
        <v>143</v>
      </c>
      <c r="AF45" s="87"/>
    </row>
    <row r="46" spans="4:32" ht="15">
      <c r="F46" s="49" t="s">
        <v>144</v>
      </c>
      <c r="G46" s="50">
        <v>5</v>
      </c>
      <c r="N46" s="121" t="s">
        <v>145</v>
      </c>
      <c r="O46" s="121"/>
      <c r="P46" s="86">
        <v>5</v>
      </c>
      <c r="Q46" s="86"/>
    </row>
    <row r="47" spans="4:32" ht="15">
      <c r="F47" s="46"/>
      <c r="G47" s="46"/>
    </row>
    <row r="48" spans="4:32" ht="15">
      <c r="F48" s="46"/>
      <c r="G48" s="46"/>
    </row>
    <row r="49" spans="6:7" ht="15">
      <c r="F49" s="116"/>
      <c r="G49" s="116"/>
    </row>
    <row r="50" spans="6:7" ht="15">
      <c r="F50" s="46"/>
      <c r="G50" s="46"/>
    </row>
    <row r="51" spans="6:7" ht="15">
      <c r="F51" s="46"/>
      <c r="G51" s="46"/>
    </row>
    <row r="52" spans="6:7" ht="15">
      <c r="F52" s="46"/>
      <c r="G52" s="51"/>
    </row>
  </sheetData>
  <sheetProtection formatColumns="0" formatRows="0" deleteRows="0"/>
  <dataConsolidate/>
  <mergeCells count="72">
    <mergeCell ref="M18:N18"/>
    <mergeCell ref="M19:N19"/>
    <mergeCell ref="AE15:AE17"/>
    <mergeCell ref="AF16:AF17"/>
    <mergeCell ref="AG16:AG17"/>
    <mergeCell ref="Q16:Q17"/>
    <mergeCell ref="R15:R17"/>
    <mergeCell ref="T15:T17"/>
    <mergeCell ref="AF15:AG15"/>
    <mergeCell ref="AB15:AB17"/>
    <mergeCell ref="Z16:Z17"/>
    <mergeCell ref="AA16:AA17"/>
    <mergeCell ref="AC15:AC17"/>
    <mergeCell ref="AD15:AD17"/>
    <mergeCell ref="F49:G49"/>
    <mergeCell ref="M21:N21"/>
    <mergeCell ref="M22:N22"/>
    <mergeCell ref="M20:N20"/>
    <mergeCell ref="M26:N26"/>
    <mergeCell ref="N45:O45"/>
    <mergeCell ref="M23:N23"/>
    <mergeCell ref="M24:N24"/>
    <mergeCell ref="M27:N27"/>
    <mergeCell ref="N42:O42"/>
    <mergeCell ref="N46:O46"/>
    <mergeCell ref="M25:N25"/>
    <mergeCell ref="N44:O44"/>
    <mergeCell ref="F40:G40"/>
    <mergeCell ref="N43:O43"/>
    <mergeCell ref="G15:G17"/>
    <mergeCell ref="V16:V17"/>
    <mergeCell ref="U15:U17"/>
    <mergeCell ref="M17:N17"/>
    <mergeCell ref="V15:AA15"/>
    <mergeCell ref="Y16:Y17"/>
    <mergeCell ref="A11:E11"/>
    <mergeCell ref="J15:Q15"/>
    <mergeCell ref="H15:H17"/>
    <mergeCell ref="J16:J17"/>
    <mergeCell ref="L16:N16"/>
    <mergeCell ref="G11:AG11"/>
    <mergeCell ref="A15:A17"/>
    <mergeCell ref="B15:B17"/>
    <mergeCell ref="C15:C17"/>
    <mergeCell ref="D15:D17"/>
    <mergeCell ref="A14:AG14"/>
    <mergeCell ref="E15:E17"/>
    <mergeCell ref="X16:X17"/>
    <mergeCell ref="S15:S17"/>
    <mergeCell ref="P16:P17"/>
    <mergeCell ref="F15:F17"/>
    <mergeCell ref="AD29:AE29"/>
    <mergeCell ref="V41:AD41"/>
    <mergeCell ref="AE41:AF41"/>
    <mergeCell ref="V40:AF40"/>
    <mergeCell ref="O29:T29"/>
    <mergeCell ref="N40:Q40"/>
    <mergeCell ref="N41:O41"/>
    <mergeCell ref="P41:Q41"/>
    <mergeCell ref="V43:AD43"/>
    <mergeCell ref="AE43:AF43"/>
    <mergeCell ref="V42:AD42"/>
    <mergeCell ref="AE42:AF42"/>
    <mergeCell ref="P42:Q42"/>
    <mergeCell ref="P43:Q43"/>
    <mergeCell ref="P46:Q46"/>
    <mergeCell ref="V44:AD44"/>
    <mergeCell ref="AE44:AF44"/>
    <mergeCell ref="V45:AD45"/>
    <mergeCell ref="AE45:AF45"/>
    <mergeCell ref="P45:Q45"/>
    <mergeCell ref="P44:Q44"/>
  </mergeCells>
  <dataValidations count="8">
    <dataValidation type="list" allowBlank="1" showInputMessage="1" showErrorMessage="1" sqref="V18:V27 H18:H27" xr:uid="{113D7312-781E-4BC5-9AE6-FF0A69821634}">
      <formula1>Prob</formula1>
    </dataValidation>
    <dataValidation type="list" allowBlank="1" showInputMessage="1" showErrorMessage="1" sqref="B18:B27" xr:uid="{9347A622-F1D3-4244-9624-A9D809B1A485}">
      <formula1>$A$1:$A$2</formula1>
    </dataValidation>
    <dataValidation type="list" allowBlank="1" showInputMessage="1" showErrorMessage="1" sqref="C18:C27" xr:uid="{41AEBD97-D534-4D2E-AD73-31D7016B2CAA}">
      <formula1>$A$3:$A$4</formula1>
    </dataValidation>
    <dataValidation type="list" allowBlank="1" showInputMessage="1" showErrorMessage="1" sqref="D18:D27" xr:uid="{3E9ABAD4-BBA6-43B2-92CD-38B12970D869}">
      <formula1>$D$1:$D$4</formula1>
    </dataValidation>
    <dataValidation type="list" allowBlank="1" showInputMessage="1" showErrorMessage="1" sqref="E18:E27" xr:uid="{B4360059-C85C-4ADF-9583-2D047A4C3FAF}">
      <formula1>$F$1:$F$8</formula1>
    </dataValidation>
    <dataValidation type="list" allowBlank="1" showInputMessage="1" showErrorMessage="1" sqref="X18:X27 J18:J27" xr:uid="{84F6A153-F32C-47A8-BFCE-5BB3E034CBDE}">
      <formula1>$J$1:$J$5</formula1>
    </dataValidation>
    <dataValidation type="list" allowBlank="1" showInputMessage="1" showErrorMessage="1" sqref="AC18:AC27 T18:T27" xr:uid="{2CFF6434-F0F5-459F-B9E0-0A4AE293ED8B}">
      <formula1>$N$1:$N$3</formula1>
    </dataValidation>
    <dataValidation type="list" allowBlank="1" showInputMessage="1" showErrorMessage="1" sqref="AB18:AB27 L18:L27" xr:uid="{E8D7D354-B577-4623-9714-D4D2958D0551}">
      <formula1>$O$1:$O$2</formula1>
    </dataValidation>
  </dataValidations>
  <pageMargins left="0" right="0" top="0" bottom="0" header="0.31496062992125984" footer="0.31496062992125984"/>
  <pageSetup paperSize="5" scale="49" orientation="landscape" horizontalDpi="4294967295" verticalDpi="4294967295" r:id="rId1"/>
  <rowBreaks count="1" manualBreakCount="1">
    <brk id="22" max="32" man="1"/>
  </row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C687C8-45BE-4997-AF51-9EB20EDC0F9C}">
  <sheetPr codeName="Hoja2"/>
  <dimension ref="A1:X5"/>
  <sheetViews>
    <sheetView topLeftCell="F1" workbookViewId="0">
      <selection activeCell="T19" sqref="T19"/>
    </sheetView>
  </sheetViews>
  <sheetFormatPr defaultRowHeight="15"/>
  <cols>
    <col min="1" max="256" width="11.42578125" customWidth="1"/>
  </cols>
  <sheetData>
    <row r="1" spans="1:24" ht="15.75" thickBot="1"/>
    <row r="2" spans="1:24" ht="25.5" customHeight="1" thickBot="1">
      <c r="A2" s="127" t="s">
        <v>146</v>
      </c>
      <c r="B2" s="130" t="s">
        <v>42</v>
      </c>
      <c r="C2" s="130" t="s">
        <v>147</v>
      </c>
      <c r="D2" s="130" t="s">
        <v>44</v>
      </c>
      <c r="E2" s="130" t="s">
        <v>45</v>
      </c>
      <c r="F2" s="127" t="s">
        <v>46</v>
      </c>
      <c r="G2" s="127" t="s">
        <v>148</v>
      </c>
      <c r="H2" s="130" t="s">
        <v>48</v>
      </c>
      <c r="I2" s="130" t="s">
        <v>49</v>
      </c>
      <c r="J2" s="130" t="s">
        <v>62</v>
      </c>
      <c r="K2" s="130" t="s">
        <v>51</v>
      </c>
      <c r="L2" s="133" t="s">
        <v>149</v>
      </c>
      <c r="M2" s="136" t="s">
        <v>150</v>
      </c>
      <c r="N2" s="139" t="s">
        <v>54</v>
      </c>
      <c r="O2" s="140"/>
      <c r="P2" s="140"/>
      <c r="Q2" s="141"/>
      <c r="R2" s="133" t="s">
        <v>151</v>
      </c>
      <c r="S2" s="133" t="s">
        <v>152</v>
      </c>
      <c r="T2" s="133" t="s">
        <v>153</v>
      </c>
      <c r="U2" s="133" t="s">
        <v>154</v>
      </c>
      <c r="V2" s="139" t="s">
        <v>155</v>
      </c>
      <c r="W2" s="141"/>
      <c r="X2" s="33"/>
    </row>
    <row r="3" spans="1:24" ht="18" customHeight="1">
      <c r="A3" s="128"/>
      <c r="B3" s="131"/>
      <c r="C3" s="131"/>
      <c r="D3" s="131"/>
      <c r="E3" s="131"/>
      <c r="F3" s="128"/>
      <c r="G3" s="128"/>
      <c r="H3" s="131"/>
      <c r="I3" s="131"/>
      <c r="J3" s="131"/>
      <c r="K3" s="131"/>
      <c r="L3" s="134"/>
      <c r="M3" s="137"/>
      <c r="N3" s="133" t="s">
        <v>48</v>
      </c>
      <c r="O3" s="133" t="s">
        <v>49</v>
      </c>
      <c r="P3" s="133" t="s">
        <v>156</v>
      </c>
      <c r="Q3" s="133" t="s">
        <v>51</v>
      </c>
      <c r="R3" s="134"/>
      <c r="S3" s="134"/>
      <c r="T3" s="134"/>
      <c r="U3" s="134"/>
      <c r="V3" s="133" t="s">
        <v>157</v>
      </c>
      <c r="W3" s="133" t="s">
        <v>158</v>
      </c>
      <c r="X3" s="33"/>
    </row>
    <row r="4" spans="1:24" ht="15.75" thickBot="1">
      <c r="A4" s="129"/>
      <c r="B4" s="132"/>
      <c r="C4" s="132"/>
      <c r="D4" s="132"/>
      <c r="E4" s="132"/>
      <c r="F4" s="129"/>
      <c r="G4" s="129"/>
      <c r="H4" s="132"/>
      <c r="I4" s="132"/>
      <c r="J4" s="132"/>
      <c r="K4" s="132"/>
      <c r="L4" s="135"/>
      <c r="M4" s="138"/>
      <c r="N4" s="135"/>
      <c r="O4" s="135"/>
      <c r="P4" s="135"/>
      <c r="Q4" s="135"/>
      <c r="R4" s="135"/>
      <c r="S4" s="135"/>
      <c r="T4" s="135"/>
      <c r="U4" s="135"/>
      <c r="V4" s="135"/>
      <c r="W4" s="135"/>
      <c r="X4" s="33"/>
    </row>
    <row r="5" spans="1:24" ht="93.75" thickBot="1">
      <c r="A5" s="34" t="s">
        <v>159</v>
      </c>
      <c r="B5" s="35" t="s">
        <v>160</v>
      </c>
      <c r="C5" s="35" t="s">
        <v>161</v>
      </c>
      <c r="D5" s="35" t="s">
        <v>162</v>
      </c>
      <c r="E5" s="35" t="s">
        <v>163</v>
      </c>
      <c r="F5" s="36" t="s">
        <v>164</v>
      </c>
      <c r="G5" s="36" t="s">
        <v>165</v>
      </c>
      <c r="H5" s="35" t="s">
        <v>166</v>
      </c>
      <c r="I5" s="35" t="s">
        <v>166</v>
      </c>
      <c r="J5" s="35" t="s">
        <v>167</v>
      </c>
      <c r="K5" s="35" t="s">
        <v>168</v>
      </c>
      <c r="L5" s="35" t="s">
        <v>169</v>
      </c>
      <c r="M5" s="36" t="s">
        <v>170</v>
      </c>
      <c r="N5" s="35" t="s">
        <v>166</v>
      </c>
      <c r="O5" s="35" t="s">
        <v>166</v>
      </c>
      <c r="P5" s="35" t="s">
        <v>167</v>
      </c>
      <c r="Q5" s="35" t="s">
        <v>168</v>
      </c>
      <c r="R5" s="35" t="s">
        <v>171</v>
      </c>
      <c r="S5" s="35" t="s">
        <v>169</v>
      </c>
      <c r="T5" s="36" t="s">
        <v>172</v>
      </c>
      <c r="U5" s="36" t="s">
        <v>172</v>
      </c>
      <c r="V5" s="36" t="s">
        <v>173</v>
      </c>
      <c r="W5" s="36" t="s">
        <v>174</v>
      </c>
      <c r="X5" s="33"/>
    </row>
  </sheetData>
  <mergeCells count="25">
    <mergeCell ref="V3:V4"/>
    <mergeCell ref="W3:W4"/>
    <mergeCell ref="N2:Q2"/>
    <mergeCell ref="R2:R4"/>
    <mergeCell ref="S2:S4"/>
    <mergeCell ref="T2:T4"/>
    <mergeCell ref="U2:U4"/>
    <mergeCell ref="V2:W2"/>
    <mergeCell ref="P3:P4"/>
    <mergeCell ref="Q3:Q4"/>
    <mergeCell ref="L2:L4"/>
    <mergeCell ref="M2:M4"/>
    <mergeCell ref="N3:N4"/>
    <mergeCell ref="O3:O4"/>
    <mergeCell ref="F2:F4"/>
    <mergeCell ref="G2:G4"/>
    <mergeCell ref="H2:H4"/>
    <mergeCell ref="I2:I4"/>
    <mergeCell ref="J2:J4"/>
    <mergeCell ref="K2:K4"/>
    <mergeCell ref="A2:A4"/>
    <mergeCell ref="B2:B4"/>
    <mergeCell ref="C2:C4"/>
    <mergeCell ref="D2:D4"/>
    <mergeCell ref="E2:E4"/>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C6709A-72B7-499B-AD17-C623F655E544}">
  <sheetPr codeName="Hoja3"/>
  <dimension ref="A1:U19"/>
  <sheetViews>
    <sheetView workbookViewId="0">
      <selection activeCell="S15" sqref="S15:T15"/>
    </sheetView>
  </sheetViews>
  <sheetFormatPr defaultColWidth="11.42578125" defaultRowHeight="16.5"/>
  <cols>
    <col min="1" max="2" width="3.85546875" style="8" customWidth="1"/>
    <col min="3" max="3" width="3.42578125" style="8" customWidth="1"/>
    <col min="4" max="5" width="3.85546875" style="8" customWidth="1"/>
    <col min="6" max="6" width="19" style="8" customWidth="1"/>
    <col min="7" max="7" width="29.7109375" style="8" customWidth="1"/>
    <col min="8" max="8" width="10.85546875" style="8" customWidth="1"/>
    <col min="9" max="9" width="4.85546875" style="8" customWidth="1"/>
    <col min="10" max="10" width="10.85546875" style="8" customWidth="1"/>
    <col min="11" max="11" width="5.42578125" style="8" customWidth="1"/>
    <col min="12" max="12" width="20.42578125" style="8" customWidth="1"/>
    <col min="13" max="13" width="5.85546875" style="8" hidden="1" customWidth="1"/>
    <col min="14" max="14" width="4.140625" style="8" customWidth="1"/>
    <col min="15" max="15" width="4.28515625" style="8" customWidth="1"/>
    <col min="16" max="16" width="3.85546875" style="8" customWidth="1"/>
    <col min="17" max="17" width="7.28515625" style="8" customWidth="1"/>
    <col min="18" max="18" width="5.28515625" style="9" customWidth="1"/>
    <col min="19" max="19" width="30.42578125" style="8" customWidth="1"/>
    <col min="20" max="20" width="26.42578125" style="8" customWidth="1"/>
    <col min="21" max="21" width="15" style="8" customWidth="1"/>
    <col min="22" max="16384" width="11.42578125" style="8"/>
  </cols>
  <sheetData>
    <row r="1" spans="1:21">
      <c r="A1" s="6" t="s">
        <v>0</v>
      </c>
      <c r="B1" s="6"/>
      <c r="C1" s="6"/>
      <c r="D1" s="6" t="s">
        <v>1</v>
      </c>
      <c r="E1" s="6"/>
      <c r="F1" s="6" t="s">
        <v>2</v>
      </c>
      <c r="G1" s="6" t="s">
        <v>3</v>
      </c>
      <c r="H1" s="6" t="s">
        <v>4</v>
      </c>
      <c r="I1" s="6"/>
      <c r="J1" s="6" t="s">
        <v>5</v>
      </c>
      <c r="K1" s="6">
        <v>5</v>
      </c>
      <c r="L1" s="6" t="s">
        <v>6</v>
      </c>
      <c r="M1" s="6"/>
      <c r="N1" s="6"/>
      <c r="O1" s="6"/>
      <c r="P1" s="6"/>
      <c r="Q1" s="6"/>
      <c r="R1" s="7"/>
      <c r="S1" s="6"/>
    </row>
    <row r="2" spans="1:21">
      <c r="A2" s="6" t="s">
        <v>8</v>
      </c>
      <c r="B2" s="6"/>
      <c r="C2" s="6"/>
      <c r="D2" s="6" t="s">
        <v>9</v>
      </c>
      <c r="E2" s="6"/>
      <c r="F2" s="6" t="s">
        <v>10</v>
      </c>
      <c r="G2" s="6" t="s">
        <v>11</v>
      </c>
      <c r="H2" s="6" t="s">
        <v>12</v>
      </c>
      <c r="I2" s="6"/>
      <c r="J2" s="6" t="s">
        <v>13</v>
      </c>
      <c r="K2" s="6">
        <v>4</v>
      </c>
      <c r="L2" s="6" t="s">
        <v>14</v>
      </c>
      <c r="M2" s="6"/>
      <c r="N2" s="6"/>
      <c r="O2" s="6"/>
      <c r="P2" s="6"/>
      <c r="Q2" s="6"/>
      <c r="R2" s="7"/>
      <c r="S2" s="6"/>
    </row>
    <row r="3" spans="1:21">
      <c r="A3" s="6" t="s">
        <v>16</v>
      </c>
      <c r="B3" s="6"/>
      <c r="C3" s="6"/>
      <c r="D3" s="6" t="s">
        <v>17</v>
      </c>
      <c r="E3" s="6"/>
      <c r="F3" s="6" t="s">
        <v>18</v>
      </c>
      <c r="G3" s="6" t="s">
        <v>19</v>
      </c>
      <c r="H3" s="6" t="s">
        <v>20</v>
      </c>
      <c r="I3" s="6"/>
      <c r="J3" s="6" t="s">
        <v>21</v>
      </c>
      <c r="K3" s="6">
        <v>3</v>
      </c>
      <c r="L3" s="6" t="s">
        <v>22</v>
      </c>
      <c r="M3" s="6"/>
      <c r="N3" s="6"/>
      <c r="O3" s="6"/>
      <c r="P3" s="6"/>
      <c r="Q3" s="6"/>
      <c r="R3" s="7"/>
      <c r="S3" s="6"/>
    </row>
    <row r="4" spans="1:21">
      <c r="A4" s="6" t="s">
        <v>23</v>
      </c>
      <c r="B4" s="6"/>
      <c r="C4" s="6"/>
      <c r="D4" s="6" t="s">
        <v>24</v>
      </c>
      <c r="E4" s="6"/>
      <c r="F4" s="6" t="s">
        <v>25</v>
      </c>
      <c r="G4" s="6" t="s">
        <v>26</v>
      </c>
      <c r="H4" s="6" t="s">
        <v>27</v>
      </c>
      <c r="I4" s="6"/>
      <c r="J4" s="6" t="s">
        <v>28</v>
      </c>
      <c r="K4" s="6">
        <v>2</v>
      </c>
      <c r="L4" s="6"/>
      <c r="M4" s="6"/>
      <c r="N4" s="6"/>
      <c r="O4" s="6"/>
      <c r="P4" s="6"/>
      <c r="Q4" s="6"/>
      <c r="R4" s="7"/>
      <c r="S4" s="6"/>
    </row>
    <row r="5" spans="1:21">
      <c r="A5" s="6"/>
      <c r="B5" s="6"/>
      <c r="C5" s="6"/>
      <c r="D5" s="6"/>
      <c r="E5" s="6"/>
      <c r="F5" s="6" t="s">
        <v>29</v>
      </c>
      <c r="G5" s="6" t="s">
        <v>30</v>
      </c>
      <c r="H5" s="6"/>
      <c r="I5" s="6"/>
      <c r="J5" s="6" t="s">
        <v>31</v>
      </c>
      <c r="K5" s="6">
        <v>1</v>
      </c>
      <c r="L5" s="6"/>
      <c r="M5" s="6"/>
      <c r="N5" s="6"/>
      <c r="O5" s="6"/>
      <c r="P5" s="6"/>
      <c r="Q5" s="6"/>
      <c r="R5" s="7"/>
      <c r="S5" s="6"/>
    </row>
    <row r="6" spans="1:21">
      <c r="A6" s="6"/>
      <c r="B6" s="6"/>
      <c r="C6" s="6"/>
      <c r="D6" s="6"/>
      <c r="E6" s="6"/>
      <c r="F6" s="6" t="s">
        <v>32</v>
      </c>
      <c r="G6" s="6"/>
      <c r="H6" s="6"/>
      <c r="I6" s="6"/>
      <c r="J6" s="6"/>
      <c r="K6" s="6"/>
      <c r="L6" s="6"/>
      <c r="M6" s="6"/>
      <c r="N6" s="6"/>
      <c r="O6" s="6"/>
      <c r="P6" s="6"/>
      <c r="Q6" s="6"/>
      <c r="R6" s="7"/>
      <c r="S6" s="6"/>
    </row>
    <row r="7" spans="1:21">
      <c r="A7" s="6"/>
      <c r="B7" s="6"/>
      <c r="C7" s="6"/>
      <c r="D7" s="6"/>
      <c r="E7" s="6"/>
      <c r="F7" s="6" t="s">
        <v>33</v>
      </c>
      <c r="G7" s="6"/>
      <c r="H7" s="6"/>
      <c r="I7" s="6"/>
      <c r="J7" s="6"/>
      <c r="K7" s="6"/>
      <c r="L7" s="6"/>
      <c r="M7" s="6"/>
      <c r="N7" s="6"/>
      <c r="O7" s="6"/>
      <c r="P7" s="6"/>
      <c r="Q7" s="6"/>
      <c r="R7" s="7"/>
      <c r="S7" s="6"/>
    </row>
    <row r="8" spans="1:21">
      <c r="A8" s="6"/>
      <c r="B8" s="6"/>
      <c r="C8" s="6"/>
      <c r="D8" s="6"/>
      <c r="E8" s="6"/>
      <c r="F8" s="6" t="s">
        <v>34</v>
      </c>
      <c r="G8" s="6"/>
      <c r="H8" s="6"/>
      <c r="I8" s="6"/>
      <c r="J8" s="6"/>
      <c r="K8" s="6"/>
      <c r="L8" s="6"/>
      <c r="M8" s="6"/>
      <c r="N8" s="6"/>
      <c r="O8" s="6"/>
      <c r="P8" s="6"/>
      <c r="Q8" s="6"/>
      <c r="R8" s="7"/>
      <c r="S8" s="6"/>
    </row>
    <row r="9" spans="1:21">
      <c r="A9" s="6"/>
      <c r="B9" s="6"/>
      <c r="C9" s="6"/>
      <c r="D9" s="6"/>
      <c r="E9" s="6"/>
      <c r="F9" s="6"/>
      <c r="L9" s="13"/>
    </row>
    <row r="10" spans="1:21">
      <c r="A10" s="6"/>
      <c r="B10" s="6"/>
      <c r="C10" s="6"/>
      <c r="D10" s="6"/>
      <c r="E10" s="6"/>
      <c r="F10" s="6"/>
      <c r="L10" s="14"/>
    </row>
    <row r="11" spans="1:21" s="10" customFormat="1" ht="12" customHeight="1">
      <c r="A11" s="144" t="s">
        <v>35</v>
      </c>
      <c r="B11" s="144"/>
      <c r="C11" s="144"/>
      <c r="D11" s="144"/>
      <c r="E11" s="144"/>
      <c r="F11" s="12">
        <v>500925333</v>
      </c>
      <c r="R11" s="11"/>
    </row>
    <row r="12" spans="1:21" ht="41.25" customHeight="1">
      <c r="A12" s="142" t="s">
        <v>41</v>
      </c>
      <c r="B12" s="142" t="s">
        <v>42</v>
      </c>
      <c r="C12" s="142" t="s">
        <v>43</v>
      </c>
      <c r="D12" s="142" t="s">
        <v>44</v>
      </c>
      <c r="E12" s="142" t="s">
        <v>45</v>
      </c>
      <c r="F12" s="143" t="s">
        <v>46</v>
      </c>
      <c r="G12" s="143" t="s">
        <v>47</v>
      </c>
      <c r="H12" s="143" t="s">
        <v>48</v>
      </c>
      <c r="I12" s="17"/>
      <c r="J12" s="143" t="s">
        <v>49</v>
      </c>
      <c r="K12" s="143"/>
      <c r="L12" s="143"/>
      <c r="M12" s="143"/>
      <c r="N12" s="143"/>
      <c r="O12" s="143"/>
      <c r="P12" s="142" t="s">
        <v>62</v>
      </c>
      <c r="Q12" s="142" t="s">
        <v>51</v>
      </c>
      <c r="R12" s="142" t="s">
        <v>52</v>
      </c>
      <c r="S12" s="143" t="s">
        <v>53</v>
      </c>
      <c r="T12" s="143" t="s">
        <v>59</v>
      </c>
      <c r="U12" s="143"/>
    </row>
    <row r="13" spans="1:21" ht="55.5" customHeight="1">
      <c r="A13" s="142"/>
      <c r="B13" s="142"/>
      <c r="C13" s="142"/>
      <c r="D13" s="142"/>
      <c r="E13" s="142"/>
      <c r="F13" s="143"/>
      <c r="G13" s="143"/>
      <c r="H13" s="143"/>
      <c r="I13" s="17"/>
      <c r="J13" s="17" t="s">
        <v>60</v>
      </c>
      <c r="K13" s="17"/>
      <c r="L13" s="17" t="s">
        <v>61</v>
      </c>
      <c r="M13" s="17"/>
      <c r="N13" s="17"/>
      <c r="O13" s="16" t="s">
        <v>50</v>
      </c>
      <c r="P13" s="142"/>
      <c r="Q13" s="142"/>
      <c r="R13" s="142"/>
      <c r="S13" s="143"/>
      <c r="T13" s="17" t="s">
        <v>63</v>
      </c>
      <c r="U13" s="17" t="s">
        <v>64</v>
      </c>
    </row>
    <row r="14" spans="1:21" ht="81">
      <c r="A14" s="2">
        <v>1</v>
      </c>
      <c r="B14" s="5" t="s">
        <v>0</v>
      </c>
      <c r="C14" s="5" t="s">
        <v>16</v>
      </c>
      <c r="D14" s="5" t="s">
        <v>17</v>
      </c>
      <c r="E14" s="5" t="s">
        <v>34</v>
      </c>
      <c r="F14" s="2" t="s">
        <v>175</v>
      </c>
      <c r="G14" s="2" t="s">
        <v>176</v>
      </c>
      <c r="H14" s="2" t="s">
        <v>3</v>
      </c>
      <c r="I14" s="2">
        <f t="shared" ref="I14:I19" si="0">IF(H14=$G$1,$K$1,IF(H14=$G$2,$K$2,IF(H14=$G$3,$K$3,IF(H14=$G$4,$K$4,IF(H14=$G$5,$K$5,"0")))))</f>
        <v>5</v>
      </c>
      <c r="J14" s="2" t="s">
        <v>5</v>
      </c>
      <c r="K14" s="2">
        <f t="shared" ref="K14:K19" si="1">IF(J14=$J$1,$K$1,IF(J14=$J$2,$K$2,IF(J14=$J$3,$K$3,IF(J14=$J$4,$K$4,IF(J14=$J$5,$K$5,"-")))))</f>
        <v>5</v>
      </c>
      <c r="L14" s="4" t="e">
        <f ca="1">compes($F$11,E14,H14,J14)</f>
        <v>#NAME?</v>
      </c>
      <c r="M14" s="15" t="e">
        <f t="shared" ref="M14:M19" ca="1" si="2">+L14/$F$11</f>
        <v>#NAME?</v>
      </c>
      <c r="N14" s="2" t="e">
        <f t="shared" ref="N14:N19" ca="1" si="3">IF(L14&lt;&gt;"",IF((L14/$F$11)*100&gt;30,$K$1,IF((L14/$F$11)*100&gt;15,$K$2,IF((L14/$F$11)*100&gt;5,$K$3,IF((L14/$F$11)*100&gt;=1,$K$4,$K$5)))),"0")</f>
        <v>#NAME?</v>
      </c>
      <c r="O14" s="2" t="e">
        <f t="shared" ref="O14:O19" ca="1" si="4">IF(K14&gt;N14,K14,N14)</f>
        <v>#NAME?</v>
      </c>
      <c r="P14" s="1" t="e">
        <f t="shared" ref="P14:P19" ca="1" si="5">+O14+I14</f>
        <v>#NAME?</v>
      </c>
      <c r="Q14" s="1" t="e">
        <f t="shared" ref="Q14:Q19" ca="1" si="6">IF(P14=0,"-",IF(P14&gt;=8,"Extremo",IF(P14&gt;=6,"Alto",IF(P14=5,"Medio",IF(P14&lt;5,"Bajo")))))</f>
        <v>#NAME?</v>
      </c>
      <c r="R14" s="5" t="s">
        <v>14</v>
      </c>
      <c r="S14" s="2" t="s">
        <v>177</v>
      </c>
      <c r="T14" s="2" t="s">
        <v>178</v>
      </c>
      <c r="U14" s="2" t="s">
        <v>179</v>
      </c>
    </row>
    <row r="15" spans="1:21" ht="81">
      <c r="A15" s="2">
        <v>2</v>
      </c>
      <c r="B15" s="5" t="s">
        <v>0</v>
      </c>
      <c r="C15" s="5" t="s">
        <v>16</v>
      </c>
      <c r="D15" s="5" t="s">
        <v>17</v>
      </c>
      <c r="E15" s="5" t="s">
        <v>18</v>
      </c>
      <c r="F15" s="2" t="s">
        <v>180</v>
      </c>
      <c r="G15" s="2" t="s">
        <v>181</v>
      </c>
      <c r="H15" s="2" t="s">
        <v>19</v>
      </c>
      <c r="I15" s="2">
        <f t="shared" si="0"/>
        <v>3</v>
      </c>
      <c r="J15" s="2" t="s">
        <v>21</v>
      </c>
      <c r="K15" s="2">
        <f t="shared" si="1"/>
        <v>3</v>
      </c>
      <c r="L15" s="4" t="e">
        <f ca="1">compes($F$11,E15,H15,J15)</f>
        <v>#NAME?</v>
      </c>
      <c r="M15" s="15" t="e">
        <f t="shared" ca="1" si="2"/>
        <v>#NAME?</v>
      </c>
      <c r="N15" s="2" t="e">
        <f t="shared" ca="1" si="3"/>
        <v>#NAME?</v>
      </c>
      <c r="O15" s="2" t="e">
        <f t="shared" ca="1" si="4"/>
        <v>#NAME?</v>
      </c>
      <c r="P15" s="1" t="e">
        <f t="shared" ca="1" si="5"/>
        <v>#NAME?</v>
      </c>
      <c r="Q15" s="1" t="e">
        <f t="shared" ca="1" si="6"/>
        <v>#NAME?</v>
      </c>
      <c r="R15" s="5" t="s">
        <v>14</v>
      </c>
      <c r="S15" s="2" t="s">
        <v>182</v>
      </c>
      <c r="T15" s="2" t="s">
        <v>178</v>
      </c>
      <c r="U15" s="2" t="s">
        <v>179</v>
      </c>
    </row>
    <row r="16" spans="1:21" ht="96" customHeight="1">
      <c r="A16" s="2">
        <v>3</v>
      </c>
      <c r="B16" s="5" t="s">
        <v>0</v>
      </c>
      <c r="C16" s="5" t="s">
        <v>16</v>
      </c>
      <c r="D16" s="5" t="s">
        <v>24</v>
      </c>
      <c r="E16" s="5" t="s">
        <v>18</v>
      </c>
      <c r="F16" s="2" t="s">
        <v>183</v>
      </c>
      <c r="G16" s="2" t="s">
        <v>184</v>
      </c>
      <c r="H16" s="2" t="s">
        <v>19</v>
      </c>
      <c r="I16" s="2">
        <f t="shared" si="0"/>
        <v>3</v>
      </c>
      <c r="J16" s="2" t="s">
        <v>28</v>
      </c>
      <c r="K16" s="2">
        <f t="shared" si="1"/>
        <v>2</v>
      </c>
      <c r="L16" s="4" t="e">
        <f ca="1">compes($F$11,E16,H16,J16)</f>
        <v>#NAME?</v>
      </c>
      <c r="M16" s="15" t="e">
        <f t="shared" ca="1" si="2"/>
        <v>#NAME?</v>
      </c>
      <c r="N16" s="2" t="e">
        <f t="shared" ca="1" si="3"/>
        <v>#NAME?</v>
      </c>
      <c r="O16" s="2" t="e">
        <f t="shared" ca="1" si="4"/>
        <v>#NAME?</v>
      </c>
      <c r="P16" s="1" t="e">
        <f t="shared" ca="1" si="5"/>
        <v>#NAME?</v>
      </c>
      <c r="Q16" s="1" t="e">
        <f t="shared" ca="1" si="6"/>
        <v>#NAME?</v>
      </c>
      <c r="R16" s="5" t="s">
        <v>14</v>
      </c>
      <c r="S16" s="2" t="s">
        <v>185</v>
      </c>
      <c r="T16" s="2" t="s">
        <v>186</v>
      </c>
      <c r="U16" s="2" t="s">
        <v>76</v>
      </c>
    </row>
    <row r="17" spans="1:21" ht="114.75">
      <c r="A17" s="2">
        <v>4</v>
      </c>
      <c r="B17" s="5" t="s">
        <v>8</v>
      </c>
      <c r="C17" s="5" t="s">
        <v>23</v>
      </c>
      <c r="D17" s="5" t="s">
        <v>24</v>
      </c>
      <c r="E17" s="5" t="s">
        <v>2</v>
      </c>
      <c r="F17" s="3" t="s">
        <v>187</v>
      </c>
      <c r="G17" s="3" t="s">
        <v>188</v>
      </c>
      <c r="H17" s="2" t="s">
        <v>26</v>
      </c>
      <c r="I17" s="2">
        <f t="shared" si="0"/>
        <v>2</v>
      </c>
      <c r="J17" s="2" t="s">
        <v>13</v>
      </c>
      <c r="K17" s="2">
        <f t="shared" si="1"/>
        <v>4</v>
      </c>
      <c r="L17" s="4" t="e">
        <f ca="1">compes($F$11,E17,H17,J17)</f>
        <v>#NAME?</v>
      </c>
      <c r="M17" s="15" t="e">
        <f t="shared" ca="1" si="2"/>
        <v>#NAME?</v>
      </c>
      <c r="N17" s="2" t="e">
        <f t="shared" ca="1" si="3"/>
        <v>#NAME?</v>
      </c>
      <c r="O17" s="2" t="e">
        <f t="shared" ca="1" si="4"/>
        <v>#NAME?</v>
      </c>
      <c r="P17" s="1" t="e">
        <f t="shared" ca="1" si="5"/>
        <v>#NAME?</v>
      </c>
      <c r="Q17" s="1" t="e">
        <f t="shared" ca="1" si="6"/>
        <v>#NAME?</v>
      </c>
      <c r="R17" s="5" t="s">
        <v>22</v>
      </c>
      <c r="S17" s="2" t="s">
        <v>189</v>
      </c>
      <c r="T17" s="3" t="s">
        <v>190</v>
      </c>
      <c r="U17" s="3" t="s">
        <v>76</v>
      </c>
    </row>
    <row r="18" spans="1:21" ht="106.5" customHeight="1">
      <c r="A18" s="2">
        <v>5</v>
      </c>
      <c r="B18" s="5" t="s">
        <v>8</v>
      </c>
      <c r="C18" s="5" t="s">
        <v>23</v>
      </c>
      <c r="D18" s="5" t="s">
        <v>24</v>
      </c>
      <c r="E18" s="5" t="s">
        <v>10</v>
      </c>
      <c r="F18" s="2" t="s">
        <v>191</v>
      </c>
      <c r="G18" s="2" t="s">
        <v>192</v>
      </c>
      <c r="H18" s="2" t="s">
        <v>19</v>
      </c>
      <c r="I18" s="2">
        <f t="shared" si="0"/>
        <v>3</v>
      </c>
      <c r="J18" s="2" t="s">
        <v>21</v>
      </c>
      <c r="K18" s="2">
        <f t="shared" si="1"/>
        <v>3</v>
      </c>
      <c r="L18" s="4" t="e">
        <f ca="1">compes($F$11,E18,H18,J18)</f>
        <v>#NAME?</v>
      </c>
      <c r="M18" s="15" t="e">
        <f t="shared" ca="1" si="2"/>
        <v>#NAME?</v>
      </c>
      <c r="N18" s="2" t="e">
        <f t="shared" ca="1" si="3"/>
        <v>#NAME?</v>
      </c>
      <c r="O18" s="2" t="e">
        <f t="shared" ca="1" si="4"/>
        <v>#NAME?</v>
      </c>
      <c r="P18" s="1" t="e">
        <f t="shared" ca="1" si="5"/>
        <v>#NAME?</v>
      </c>
      <c r="Q18" s="1" t="e">
        <f t="shared" ca="1" si="6"/>
        <v>#NAME?</v>
      </c>
      <c r="R18" s="5" t="s">
        <v>22</v>
      </c>
      <c r="S18" s="2" t="s">
        <v>193</v>
      </c>
      <c r="T18" s="2" t="s">
        <v>75</v>
      </c>
      <c r="U18" s="2" t="s">
        <v>194</v>
      </c>
    </row>
    <row r="19" spans="1:21" ht="108" customHeight="1">
      <c r="A19" s="2">
        <v>6</v>
      </c>
      <c r="B19" s="5" t="s">
        <v>8</v>
      </c>
      <c r="C19" s="5" t="s">
        <v>23</v>
      </c>
      <c r="D19" s="5" t="s">
        <v>24</v>
      </c>
      <c r="E19" s="5" t="s">
        <v>32</v>
      </c>
      <c r="F19" s="2" t="s">
        <v>195</v>
      </c>
      <c r="G19" s="2" t="s">
        <v>196</v>
      </c>
      <c r="H19" s="2" t="s">
        <v>19</v>
      </c>
      <c r="I19" s="2">
        <f t="shared" si="0"/>
        <v>3</v>
      </c>
      <c r="J19" s="2" t="s">
        <v>28</v>
      </c>
      <c r="K19" s="2">
        <f t="shared" si="1"/>
        <v>2</v>
      </c>
      <c r="L19" s="4" t="e">
        <f ca="1">compes($F$11,E19,H19,J19)</f>
        <v>#NAME?</v>
      </c>
      <c r="M19" s="15" t="e">
        <f t="shared" ca="1" si="2"/>
        <v>#NAME?</v>
      </c>
      <c r="N19" s="2" t="e">
        <f t="shared" ca="1" si="3"/>
        <v>#NAME?</v>
      </c>
      <c r="O19" s="2" t="e">
        <f t="shared" ca="1" si="4"/>
        <v>#NAME?</v>
      </c>
      <c r="P19" s="1" t="e">
        <f t="shared" ca="1" si="5"/>
        <v>#NAME?</v>
      </c>
      <c r="Q19" s="1" t="e">
        <f t="shared" ca="1" si="6"/>
        <v>#NAME?</v>
      </c>
      <c r="R19" s="5" t="s">
        <v>22</v>
      </c>
      <c r="S19" s="2" t="s">
        <v>197</v>
      </c>
      <c r="T19" s="2" t="s">
        <v>198</v>
      </c>
      <c r="U19" s="2" t="s">
        <v>199</v>
      </c>
    </row>
  </sheetData>
  <mergeCells count="15">
    <mergeCell ref="A11:E11"/>
    <mergeCell ref="A12:A13"/>
    <mergeCell ref="B12:B13"/>
    <mergeCell ref="C12:C13"/>
    <mergeCell ref="D12:D13"/>
    <mergeCell ref="E12:E13"/>
    <mergeCell ref="R12:R13"/>
    <mergeCell ref="S12:S13"/>
    <mergeCell ref="T12:U12"/>
    <mergeCell ref="F12:F13"/>
    <mergeCell ref="G12:G13"/>
    <mergeCell ref="H12:H13"/>
    <mergeCell ref="J12:O12"/>
    <mergeCell ref="P12:P13"/>
    <mergeCell ref="Q12:Q13"/>
  </mergeCells>
  <dataValidations count="7">
    <dataValidation type="list" allowBlank="1" showInputMessage="1" showErrorMessage="1" sqref="R14:R19" xr:uid="{488B7F32-AEDE-4A9E-9472-815F47AB104F}">
      <formula1>$L$1:$L$3</formula1>
    </dataValidation>
    <dataValidation type="list" allowBlank="1" showInputMessage="1" showErrorMessage="1" sqref="J14:J19" xr:uid="{98101284-E8BB-4DA7-B277-3856ED34A8FA}">
      <formula1>$J$1:$J$5</formula1>
    </dataValidation>
    <dataValidation type="list" allowBlank="1" showInputMessage="1" showErrorMessage="1" sqref="E14:E19" xr:uid="{8D0A0348-D622-4A8C-A24D-5D73956FD872}">
      <formula1>$F$1:$F$8</formula1>
    </dataValidation>
    <dataValidation type="list" allowBlank="1" showInputMessage="1" showErrorMessage="1" sqref="D14:D19" xr:uid="{7BCCB298-04C1-42D4-A8C7-1B116A56D0D7}">
      <formula1>$D$1:$D$4</formula1>
    </dataValidation>
    <dataValidation type="list" allowBlank="1" showInputMessage="1" showErrorMessage="1" sqref="C14:C19" xr:uid="{369AFAA5-0FA6-4D73-8C9A-49AEB06F28B7}">
      <formula1>$A$3:$A$4</formula1>
    </dataValidation>
    <dataValidation type="list" allowBlank="1" showInputMessage="1" showErrorMessage="1" sqref="B14:B19" xr:uid="{01E92DAC-ED00-4653-AB79-7562D80B2BA7}">
      <formula1>$A$1:$A$2</formula1>
    </dataValidation>
    <dataValidation type="list" allowBlank="1" showInputMessage="1" showErrorMessage="1" sqref="H14:H19" xr:uid="{6E0CB45D-EF11-45DC-A430-53A45EB57CC6}">
      <formula1>Prob</formula1>
    </dataValidation>
  </dataValidations>
  <pageMargins left="0.7" right="0.7" top="0.75" bottom="0.75" header="0.3" footer="0.3"/>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63C6C538A577B1448DCE20727CBDE60F" ma:contentTypeVersion="11" ma:contentTypeDescription="Crear nuevo documento." ma:contentTypeScope="" ma:versionID="3f9f684cc151d65715dc0b049761af26">
  <xsd:schema xmlns:xsd="http://www.w3.org/2001/XMLSchema" xmlns:xs="http://www.w3.org/2001/XMLSchema" xmlns:p="http://schemas.microsoft.com/office/2006/metadata/properties" xmlns:ns2="bf2f65d3-ef8f-476e-b591-d07645c88b82" xmlns:ns3="9ad118f3-f9ae-4bed-80e8-bb5665d62123" targetNamespace="http://schemas.microsoft.com/office/2006/metadata/properties" ma:root="true" ma:fieldsID="56c96a8018252bc1be543314771c5902" ns2:_="" ns3:_="">
    <xsd:import namespace="bf2f65d3-ef8f-476e-b591-d07645c88b82"/>
    <xsd:import namespace="9ad118f3-f9ae-4bed-80e8-bb5665d62123"/>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f2f65d3-ef8f-476e-b591-d07645c88b8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Etiquetas de imagen" ma:readOnly="false" ma:fieldId="{5cf76f15-5ced-4ddc-b409-7134ff3c332f}" ma:taxonomyMulti="true" ma:sspId="19e75205-e2fd-45d0-980f-970092228fbf"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ad118f3-f9ae-4bed-80e8-bb5665d62123"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214f4b27-5f52-42b9-be4d-1ebba93fddb8}" ma:internalName="TaxCatchAll" ma:showField="CatchAllData" ma:web="9ad118f3-f9ae-4bed-80e8-bb5665d62123">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5BCE844-7CEF-4A84-8D15-F857C3C7047E}"/>
</file>

<file path=customXml/itemProps2.xml><?xml version="1.0" encoding="utf-8"?>
<ds:datastoreItem xmlns:ds="http://schemas.openxmlformats.org/officeDocument/2006/customXml" ds:itemID="{1409DACF-8536-4AF3-91CA-694AA1E22F2E}"/>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SANTIAGO MORALES QUIJANO</dc:creator>
  <cp:keywords/>
  <dc:description/>
  <cp:lastModifiedBy>ANDRES FELIPE OCHOA PLAZA</cp:lastModifiedBy>
  <cp:revision/>
  <dcterms:created xsi:type="dcterms:W3CDTF">2014-05-29T19:32:37Z</dcterms:created>
  <dcterms:modified xsi:type="dcterms:W3CDTF">2025-03-11T14:00:08Z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lcf76f155ced4ddcb4097134ff3c332f">
    <vt:lpwstr/>
  </property>
  <property fmtid="{D5CDD505-2E9C-101B-9397-08002B2CF9AE}" pid="3" name="TaxCatchAll">
    <vt:lpwstr/>
  </property>
</Properties>
</file>