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06"/>
  <workbookPr filterPrivacy="1"/>
  <xr:revisionPtr revIDLastSave="0" documentId="11_DACD129D022CB6E939D56B17AD5321A0CFAACD53" xr6:coauthVersionLast="47" xr6:coauthVersionMax="47" xr10:uidLastSave="{00000000-0000-0000-0000-000000000000}"/>
  <bookViews>
    <workbookView xWindow="0" yWindow="0" windowWidth="28800" windowHeight="11730" firstSheet="1" activeTab="1" xr2:uid="{00000000-000D-0000-FFFF-FFFF00000000}"/>
  </bookViews>
  <sheets>
    <sheet name="SMMLV" sheetId="4" state="hidden" r:id="rId1"/>
    <sheet name="PLANTILLA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5" i="5" l="1"/>
  <c r="N31" i="5"/>
  <c r="N30" i="5"/>
  <c r="N29" i="5"/>
  <c r="N28" i="5"/>
  <c r="N27" i="5"/>
  <c r="N26" i="5"/>
  <c r="N24" i="5"/>
  <c r="N23" i="5"/>
  <c r="N22" i="5"/>
  <c r="J23" i="5"/>
  <c r="J22" i="5"/>
  <c r="O31" i="5" l="1"/>
  <c r="J31" i="5"/>
  <c r="O30" i="5"/>
  <c r="J30" i="5"/>
  <c r="O29" i="5"/>
  <c r="J29" i="5"/>
  <c r="O28" i="5"/>
  <c r="J28" i="5"/>
  <c r="O27" i="5"/>
  <c r="J27" i="5"/>
  <c r="O26" i="5"/>
  <c r="J26" i="5"/>
  <c r="O25" i="5"/>
  <c r="J25" i="5"/>
  <c r="O24" i="5"/>
  <c r="J24" i="5"/>
  <c r="O23" i="5"/>
  <c r="O22" i="5"/>
  <c r="J32" i="5" l="1"/>
  <c r="O32" i="5"/>
  <c r="O34" i="5" s="1"/>
</calcChain>
</file>

<file path=xl/sharedStrings.xml><?xml version="1.0" encoding="utf-8"?>
<sst xmlns="http://schemas.openxmlformats.org/spreadsheetml/2006/main" count="37" uniqueCount="36">
  <si>
    <t>Año</t>
  </si>
  <si>
    <t>Salario Mínimo</t>
  </si>
  <si>
    <t>(Pesos Colombianos)</t>
  </si>
  <si>
    <t>Rama Judicial del Poder Público</t>
  </si>
  <si>
    <t>Consejo Superior de la Judicatura</t>
  </si>
  <si>
    <t>Dirección Ejecutiva de Administración Judicial</t>
  </si>
  <si>
    <t>FORMATO DE EXPERIENCIA DEL PROPONENTE</t>
  </si>
  <si>
    <t>NUMERO DE PROCESO:</t>
  </si>
  <si>
    <t>SI-02-2025</t>
  </si>
  <si>
    <t>OBJETO DEL PROCESO:</t>
  </si>
  <si>
    <t>Suministro de tiquetes aéreos nacionales e internacionales para la Rama Judicial</t>
  </si>
  <si>
    <t xml:space="preserve">NOMBRE DEL PROPONENTE: </t>
  </si>
  <si>
    <t>Integrantes:</t>
  </si>
  <si>
    <t>Nombre del Integrante 1 [% Participación] [Nit o CC]</t>
  </si>
  <si>
    <t>Nombre del Integrante 2 [% Participación] [Nit o CC]</t>
  </si>
  <si>
    <t>Nombre del Integrante 3 [% Participación] [Nit o CC]</t>
  </si>
  <si>
    <t>EXPERIENCIA ESPECIFICA HABILITANTE</t>
  </si>
  <si>
    <t>OBSERVACIONES</t>
  </si>
  <si>
    <r>
      <rPr>
        <b/>
        <sz val="10"/>
        <rFont val="Arial"/>
        <family val="2"/>
      </rPr>
      <t>ID</t>
    </r>
  </si>
  <si>
    <r>
      <rPr>
        <b/>
        <sz val="10"/>
        <rFont val="Arial"/>
        <family val="2"/>
      </rPr>
      <t>No. Contrato en el RUP</t>
    </r>
  </si>
  <si>
    <t>Nombre del contratista que registra el RUP</t>
  </si>
  <si>
    <r>
      <rPr>
        <b/>
        <sz val="10"/>
        <rFont val="Arial"/>
        <family val="2"/>
      </rPr>
      <t>Nombre de la Entidad Contratante</t>
    </r>
  </si>
  <si>
    <t>EN CASO DE PROPONENTE PLURAL</t>
  </si>
  <si>
    <t>UNSPSC</t>
  </si>
  <si>
    <t>Valor reportado en el contrato en SMMLV que aparece en el RUP</t>
  </si>
  <si>
    <t>Porcentaje de Participación en el Contrato que registra el RUP</t>
  </si>
  <si>
    <t>Valor ponderado de acuerdo con la participación en el contrato en SMMLV que aparece en el RUP</t>
  </si>
  <si>
    <t>Acreditar experiencia mediante la presentación de hasta diez (10) certificaciones de contratos relacionados en el RUP ejecutados y terminados, cuyo objeto o alcance o actividades tengan relación con el suministro de tiquetes aéreos nacionales y/o internacionales y el valor de la sumatoria de las certificaciones sea igual o superior al presupuesto oficial establecido para este proceso, expresado en salarios mínimos legales mensuales vigentes.</t>
  </si>
  <si>
    <t>Nombre del integrante de la figura asociativa que presenta el RUP</t>
  </si>
  <si>
    <t>Objeto del Contrato</t>
  </si>
  <si>
    <t>Valor del contrato o actividades
(En pesos)</t>
  </si>
  <si>
    <t>Año de Terminación del Contrato</t>
  </si>
  <si>
    <t>Valor en SMMLV
(La conversión se realiza con el SMMLV del año
de terminación del contrato)</t>
  </si>
  <si>
    <t>Valor ponderado de acuerdo con la participación en el contrato en SMMLV</t>
  </si>
  <si>
    <t>TOTAL (SMMLV)</t>
  </si>
  <si>
    <t>SMMLV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</si>
</sst>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\ #,##0.00;[Red]\-&quot;$&quot;\ #,##0.00"/>
    <numFmt numFmtId="165" formatCode="#,##0.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E0F1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indexed="64"/>
      </top>
      <bottom/>
      <diagonal/>
    </border>
    <border>
      <left style="thin">
        <color rgb="FF000000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indexed="64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13" fillId="9" borderId="12" xfId="0" applyFont="1" applyFill="1" applyBorder="1" applyAlignment="1">
      <alignment horizontal="center" wrapText="1"/>
    </xf>
    <xf numFmtId="0" fontId="14" fillId="9" borderId="13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5" fillId="0" borderId="15" xfId="1" applyNumberFormat="1" applyFont="1" applyFill="1" applyBorder="1" applyAlignment="1" applyProtection="1">
      <alignment horizontal="center" vertical="center" wrapText="1"/>
      <protection locked="0"/>
    </xf>
    <xf numFmtId="4" fontId="5" fillId="0" borderId="16" xfId="1" applyNumberFormat="1" applyFont="1" applyFill="1" applyBorder="1" applyAlignment="1" applyProtection="1">
      <alignment horizontal="center" vertical="center" wrapText="1"/>
      <protection locked="0"/>
    </xf>
    <xf numFmtId="9" fontId="5" fillId="0" borderId="20" xfId="2" applyFont="1" applyFill="1" applyBorder="1" applyAlignment="1" applyProtection="1">
      <alignment horizontal="center" vertical="center" wrapText="1"/>
      <protection locked="0"/>
    </xf>
    <xf numFmtId="9" fontId="5" fillId="0" borderId="21" xfId="2" applyFont="1" applyFill="1" applyBorder="1" applyAlignment="1" applyProtection="1">
      <alignment horizontal="center" vertical="center" wrapText="1"/>
      <protection locked="0"/>
    </xf>
    <xf numFmtId="9" fontId="5" fillId="0" borderId="19" xfId="2" applyFont="1" applyFill="1" applyBorder="1" applyAlignment="1" applyProtection="1">
      <alignment horizontal="center" vertical="center" wrapText="1"/>
      <protection locked="0"/>
    </xf>
    <xf numFmtId="4" fontId="5" fillId="0" borderId="19" xfId="1" applyNumberFormat="1" applyFont="1" applyFill="1" applyBorder="1" applyAlignment="1" applyProtection="1">
      <alignment horizontal="center" vertical="center" wrapText="1"/>
      <protection locked="0"/>
    </xf>
    <xf numFmtId="4" fontId="5" fillId="0" borderId="38" xfId="1" applyNumberFormat="1" applyFont="1" applyFill="1" applyBorder="1" applyAlignment="1" applyProtection="1">
      <alignment horizontal="center" vertical="center" wrapText="1"/>
      <protection locked="0"/>
    </xf>
    <xf numFmtId="1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textRotation="90" wrapText="1"/>
    </xf>
    <xf numFmtId="0" fontId="2" fillId="6" borderId="8" xfId="0" applyFont="1" applyFill="1" applyBorder="1" applyAlignment="1">
      <alignment horizontal="center" vertical="center" wrapText="1"/>
    </xf>
    <xf numFmtId="1" fontId="12" fillId="3" borderId="9" xfId="0" applyNumberFormat="1" applyFont="1" applyFill="1" applyBorder="1" applyAlignment="1">
      <alignment horizontal="center" vertical="center" shrinkToFit="1"/>
    </xf>
    <xf numFmtId="2" fontId="5" fillId="3" borderId="35" xfId="0" applyNumberFormat="1" applyFont="1" applyFill="1" applyBorder="1" applyAlignment="1">
      <alignment horizontal="center" vertical="center" wrapText="1"/>
    </xf>
    <xf numFmtId="4" fontId="5" fillId="11" borderId="15" xfId="0" applyNumberFormat="1" applyFont="1" applyFill="1" applyBorder="1" applyAlignment="1">
      <alignment horizontal="center" vertical="center" wrapText="1"/>
    </xf>
    <xf numFmtId="1" fontId="12" fillId="3" borderId="10" xfId="0" applyNumberFormat="1" applyFont="1" applyFill="1" applyBorder="1" applyAlignment="1">
      <alignment horizontal="center" vertical="center" shrinkToFit="1"/>
    </xf>
    <xf numFmtId="2" fontId="5" fillId="3" borderId="26" xfId="0" applyNumberFormat="1" applyFont="1" applyFill="1" applyBorder="1" applyAlignment="1">
      <alignment horizontal="center" vertical="center" wrapText="1"/>
    </xf>
    <xf numFmtId="4" fontId="5" fillId="11" borderId="16" xfId="0" applyNumberFormat="1" applyFont="1" applyFill="1" applyBorder="1" applyAlignment="1">
      <alignment horizontal="center" vertical="center" wrapText="1"/>
    </xf>
    <xf numFmtId="1" fontId="12" fillId="3" borderId="11" xfId="0" applyNumberFormat="1" applyFont="1" applyFill="1" applyBorder="1" applyAlignment="1">
      <alignment horizontal="center" vertical="center" shrinkToFit="1"/>
    </xf>
    <xf numFmtId="2" fontId="5" fillId="3" borderId="27" xfId="0" applyNumberFormat="1" applyFont="1" applyFill="1" applyBorder="1" applyAlignment="1">
      <alignment horizontal="center" vertical="center" wrapText="1"/>
    </xf>
    <xf numFmtId="4" fontId="5" fillId="11" borderId="19" xfId="0" applyNumberFormat="1" applyFont="1" applyFill="1" applyBorder="1" applyAlignment="1">
      <alignment horizontal="center" vertical="center" wrapText="1"/>
    </xf>
    <xf numFmtId="4" fontId="11" fillId="7" borderId="23" xfId="0" applyNumberFormat="1" applyFont="1" applyFill="1" applyBorder="1" applyAlignment="1">
      <alignment horizontal="center" vertical="center" wrapText="1"/>
    </xf>
    <xf numFmtId="4" fontId="11" fillId="7" borderId="4" xfId="0" applyNumberFormat="1" applyFont="1" applyFill="1" applyBorder="1" applyAlignment="1">
      <alignment horizontal="center" vertical="center" wrapText="1"/>
    </xf>
    <xf numFmtId="4" fontId="8" fillId="7" borderId="4" xfId="0" applyNumberFormat="1" applyFont="1" applyFill="1" applyBorder="1" applyAlignment="1">
      <alignment horizontal="center" vertical="center" wrapText="1"/>
    </xf>
    <xf numFmtId="4" fontId="11" fillId="7" borderId="2" xfId="0" applyNumberFormat="1" applyFont="1" applyFill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top"/>
    </xf>
    <xf numFmtId="3" fontId="0" fillId="0" borderId="0" xfId="0" applyNumberFormat="1"/>
    <xf numFmtId="4" fontId="5" fillId="0" borderId="14" xfId="0" applyNumberFormat="1" applyFont="1" applyBorder="1" applyAlignment="1" applyProtection="1">
      <alignment horizontal="center" vertical="center" wrapText="1"/>
      <protection locked="0"/>
    </xf>
    <xf numFmtId="1" fontId="5" fillId="0" borderId="16" xfId="0" applyNumberFormat="1" applyFont="1" applyBorder="1" applyAlignment="1" applyProtection="1">
      <alignment horizontal="center" vertical="center" wrapText="1"/>
      <protection locked="0"/>
    </xf>
    <xf numFmtId="4" fontId="5" fillId="0" borderId="18" xfId="0" applyNumberFormat="1" applyFont="1" applyBorder="1" applyAlignment="1" applyProtection="1">
      <alignment horizontal="center" vertical="center" wrapText="1"/>
      <protection locked="0"/>
    </xf>
    <xf numFmtId="1" fontId="5" fillId="0" borderId="19" xfId="0" applyNumberFormat="1" applyFont="1" applyBorder="1" applyAlignment="1" applyProtection="1">
      <alignment horizontal="center" vertical="center" wrapText="1"/>
      <protection locked="0"/>
    </xf>
    <xf numFmtId="0" fontId="17" fillId="0" borderId="17" xfId="0" applyFont="1" applyBorder="1" applyAlignment="1" applyProtection="1">
      <alignment horizontal="center" vertical="center"/>
      <protection locked="0"/>
    </xf>
    <xf numFmtId="0" fontId="17" fillId="0" borderId="28" xfId="0" applyFont="1" applyBorder="1" applyAlignment="1" applyProtection="1">
      <alignment horizontal="center" vertical="center"/>
      <protection locked="0"/>
    </xf>
    <xf numFmtId="0" fontId="17" fillId="0" borderId="32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top" wrapText="1"/>
    </xf>
    <xf numFmtId="0" fontId="5" fillId="0" borderId="42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5" fillId="12" borderId="43" xfId="0" applyFont="1" applyFill="1" applyBorder="1" applyAlignment="1" applyProtection="1">
      <alignment horizontal="center" vertical="center" wrapText="1"/>
      <protection locked="0"/>
    </xf>
    <xf numFmtId="0" fontId="5" fillId="12" borderId="44" xfId="0" applyFont="1" applyFill="1" applyBorder="1" applyAlignment="1" applyProtection="1">
      <alignment horizontal="center" vertical="center" wrapText="1"/>
      <protection locked="0"/>
    </xf>
    <xf numFmtId="0" fontId="5" fillId="12" borderId="45" xfId="0" applyFont="1" applyFill="1" applyBorder="1" applyAlignment="1" applyProtection="1">
      <alignment horizontal="center" vertical="center" wrapText="1"/>
      <protection locked="0"/>
    </xf>
    <xf numFmtId="0" fontId="5" fillId="12" borderId="46" xfId="0" applyFont="1" applyFill="1" applyBorder="1" applyAlignment="1" applyProtection="1">
      <alignment horizontal="center" vertical="center" wrapText="1"/>
      <protection locked="0"/>
    </xf>
    <xf numFmtId="0" fontId="5" fillId="0" borderId="45" xfId="0" applyFont="1" applyBorder="1" applyAlignment="1" applyProtection="1">
      <alignment horizontal="center" vertical="center" wrapText="1"/>
      <protection locked="0"/>
    </xf>
    <xf numFmtId="0" fontId="5" fillId="0" borderId="46" xfId="0" applyFont="1" applyBorder="1" applyAlignment="1" applyProtection="1">
      <alignment horizontal="center" vertical="center" wrapText="1"/>
      <protection locked="0"/>
    </xf>
    <xf numFmtId="0" fontId="5" fillId="0" borderId="47" xfId="0" applyFont="1" applyBorder="1" applyAlignment="1" applyProtection="1">
      <alignment horizontal="center" vertical="center" wrapText="1"/>
      <protection locked="0"/>
    </xf>
    <xf numFmtId="0" fontId="5" fillId="0" borderId="48" xfId="0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center" vertical="top"/>
    </xf>
    <xf numFmtId="0" fontId="2" fillId="6" borderId="22" xfId="0" applyFont="1" applyFill="1" applyBorder="1" applyAlignment="1">
      <alignment horizontal="center" vertical="center" wrapText="1"/>
    </xf>
    <xf numFmtId="2" fontId="5" fillId="0" borderId="30" xfId="0" applyNumberFormat="1" applyFont="1" applyBorder="1" applyAlignment="1">
      <alignment horizontal="center" vertical="center" wrapText="1"/>
    </xf>
    <xf numFmtId="2" fontId="5" fillId="0" borderId="17" xfId="0" applyNumberFormat="1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horizontal="center" vertical="center" wrapText="1"/>
    </xf>
    <xf numFmtId="165" fontId="8" fillId="7" borderId="40" xfId="0" applyNumberFormat="1" applyFont="1" applyFill="1" applyBorder="1" applyAlignment="1">
      <alignment horizontal="center" vertical="center"/>
    </xf>
    <xf numFmtId="0" fontId="13" fillId="9" borderId="12" xfId="0" applyFont="1" applyFill="1" applyBorder="1" applyAlignment="1">
      <alignment horizontal="center" wrapText="1"/>
    </xf>
    <xf numFmtId="0" fontId="13" fillId="9" borderId="13" xfId="0" applyFont="1" applyFill="1" applyBorder="1" applyAlignment="1">
      <alignment horizontal="center" wrapText="1"/>
    </xf>
    <xf numFmtId="0" fontId="3" fillId="8" borderId="50" xfId="0" applyFont="1" applyFill="1" applyBorder="1" applyAlignment="1">
      <alignment horizontal="center" vertical="center" wrapText="1"/>
    </xf>
    <xf numFmtId="0" fontId="3" fillId="8" borderId="3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4" borderId="0" xfId="0" quotePrefix="1" applyFont="1" applyFill="1" applyAlignment="1">
      <alignment horizontal="center" vertical="center" wrapText="1"/>
    </xf>
    <xf numFmtId="0" fontId="8" fillId="2" borderId="0" xfId="0" applyFont="1" applyFill="1" applyAlignment="1" applyProtection="1">
      <alignment horizontal="center" vertical="center" wrapText="1"/>
      <protection locked="0"/>
    </xf>
    <xf numFmtId="0" fontId="8" fillId="7" borderId="49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top"/>
    </xf>
    <xf numFmtId="0" fontId="0" fillId="10" borderId="2" xfId="0" applyFill="1" applyBorder="1" applyAlignment="1">
      <alignment horizontal="center" vertical="top"/>
    </xf>
    <xf numFmtId="0" fontId="8" fillId="7" borderId="22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28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33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 wrapText="1"/>
    </xf>
    <xf numFmtId="0" fontId="10" fillId="5" borderId="49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29" xfId="0" applyFont="1" applyFill="1" applyBorder="1" applyAlignment="1">
      <alignment horizontal="center" vertical="center" wrapText="1"/>
    </xf>
    <xf numFmtId="0" fontId="15" fillId="6" borderId="50" xfId="0" applyFont="1" applyFill="1" applyBorder="1" applyAlignment="1">
      <alignment horizontal="center" vertical="center" wrapText="1"/>
    </xf>
    <xf numFmtId="0" fontId="15" fillId="6" borderId="36" xfId="0" applyFont="1" applyFill="1" applyBorder="1" applyAlignment="1">
      <alignment horizontal="center" vertical="center" wrapText="1"/>
    </xf>
    <xf numFmtId="0" fontId="15" fillId="6" borderId="37" xfId="0" applyFont="1" applyFill="1" applyBorder="1" applyAlignment="1">
      <alignment horizontal="center" vertical="center" wrapText="1"/>
    </xf>
  </cellXfs>
  <cellStyles count="6">
    <cellStyle name="Millares" xfId="1" builtinId="3"/>
    <cellStyle name="Millares 2" xfId="5" xr:uid="{00000000-0005-0000-0000-000001000000}"/>
    <cellStyle name="Normal" xfId="0" builtinId="0"/>
    <cellStyle name="Normal 10 2" xfId="4" xr:uid="{00000000-0005-0000-0000-000003000000}"/>
    <cellStyle name="Normal 3" xfId="3" xr:uid="{00000000-0005-0000-0000-000004000000}"/>
    <cellStyle name="Porcentaje" xfId="2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</dxf>
    <dxf>
      <font>
        <color theme="9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134472</xdr:colOff>
      <xdr:row>0</xdr:row>
      <xdr:rowOff>136289</xdr:rowOff>
    </xdr:from>
    <xdr:to>
      <xdr:col>3</xdr:col>
      <xdr:colOff>12371</xdr:colOff>
      <xdr:row>4</xdr:row>
      <xdr:rowOff>217714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BF14B060-72CF-45F6-99EA-677D73AFB5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2" y="136289"/>
          <a:ext cx="3364049" cy="1043450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4"/>
  <sheetViews>
    <sheetView workbookViewId="0">
      <selection activeCell="F11" sqref="F11"/>
    </sheetView>
  </sheetViews>
  <sheetFormatPr defaultColWidth="11.42578125" defaultRowHeight="15"/>
  <cols>
    <col min="2" max="2" width="14.28515625" bestFit="1" customWidth="1"/>
  </cols>
  <sheetData>
    <row r="1" spans="1:2" ht="34.5">
      <c r="A1" s="64" t="s">
        <v>0</v>
      </c>
      <c r="B1" s="1" t="s">
        <v>1</v>
      </c>
    </row>
    <row r="2" spans="1:2" ht="29.25" thickBot="1">
      <c r="A2" s="65"/>
      <c r="B2" s="2" t="s">
        <v>2</v>
      </c>
    </row>
    <row r="3" spans="1:2" ht="15.75" thickTop="1">
      <c r="A3" s="3">
        <v>2025</v>
      </c>
      <c r="B3" s="4">
        <v>1423500</v>
      </c>
    </row>
    <row r="4" spans="1:2">
      <c r="A4" s="3">
        <v>2024</v>
      </c>
      <c r="B4" s="4">
        <v>1300000</v>
      </c>
    </row>
    <row r="5" spans="1:2">
      <c r="A5" s="3">
        <v>2023</v>
      </c>
      <c r="B5" s="4">
        <v>1160000</v>
      </c>
    </row>
    <row r="6" spans="1:2">
      <c r="A6" s="3">
        <v>2022</v>
      </c>
      <c r="B6" s="4">
        <v>1000000</v>
      </c>
    </row>
    <row r="7" spans="1:2">
      <c r="A7" s="3">
        <v>2021</v>
      </c>
      <c r="B7" s="4">
        <v>908526</v>
      </c>
    </row>
    <row r="8" spans="1:2">
      <c r="A8" s="3">
        <v>2020</v>
      </c>
      <c r="B8" s="4">
        <v>877803</v>
      </c>
    </row>
    <row r="9" spans="1:2">
      <c r="A9" s="3">
        <v>2019</v>
      </c>
      <c r="B9" s="4">
        <v>828116</v>
      </c>
    </row>
    <row r="10" spans="1:2">
      <c r="A10" s="3">
        <v>2018</v>
      </c>
      <c r="B10" s="4">
        <v>781242</v>
      </c>
    </row>
    <row r="11" spans="1:2">
      <c r="A11" s="3">
        <v>2017</v>
      </c>
      <c r="B11" s="4">
        <v>737717</v>
      </c>
    </row>
    <row r="12" spans="1:2">
      <c r="A12" s="3">
        <v>2016</v>
      </c>
      <c r="B12" s="4">
        <v>689455</v>
      </c>
    </row>
    <row r="13" spans="1:2">
      <c r="A13" s="3">
        <v>2015</v>
      </c>
      <c r="B13" s="4">
        <v>644350</v>
      </c>
    </row>
    <row r="14" spans="1:2">
      <c r="A14" s="3">
        <v>2014</v>
      </c>
      <c r="B14" s="4">
        <v>616000</v>
      </c>
    </row>
    <row r="15" spans="1:2">
      <c r="A15" s="3">
        <v>2013</v>
      </c>
      <c r="B15" s="4">
        <v>589500</v>
      </c>
    </row>
    <row r="16" spans="1:2">
      <c r="A16" s="3">
        <v>2012</v>
      </c>
      <c r="B16" s="4">
        <v>566700</v>
      </c>
    </row>
    <row r="17" spans="1:2">
      <c r="A17" s="3">
        <v>2011</v>
      </c>
      <c r="B17" s="4">
        <v>535600</v>
      </c>
    </row>
    <row r="18" spans="1:2">
      <c r="A18" s="3">
        <v>2010</v>
      </c>
      <c r="B18" s="4">
        <v>515000</v>
      </c>
    </row>
    <row r="19" spans="1:2">
      <c r="A19" s="3">
        <v>2009</v>
      </c>
      <c r="B19" s="4">
        <v>496900</v>
      </c>
    </row>
    <row r="20" spans="1:2">
      <c r="A20" s="3">
        <v>2008</v>
      </c>
      <c r="B20" s="4">
        <v>461500</v>
      </c>
    </row>
    <row r="21" spans="1:2">
      <c r="A21" s="3">
        <v>2007</v>
      </c>
      <c r="B21" s="4">
        <v>433700</v>
      </c>
    </row>
    <row r="22" spans="1:2">
      <c r="A22" s="3">
        <v>2006</v>
      </c>
      <c r="B22" s="4">
        <v>408000</v>
      </c>
    </row>
    <row r="23" spans="1:2">
      <c r="A23" s="3">
        <v>2005</v>
      </c>
      <c r="B23" s="4">
        <v>381500</v>
      </c>
    </row>
    <row r="24" spans="1:2">
      <c r="A24" s="3">
        <v>2004</v>
      </c>
      <c r="B24" s="4">
        <v>358000</v>
      </c>
    </row>
    <row r="25" spans="1:2">
      <c r="A25" s="3">
        <v>2003</v>
      </c>
      <c r="B25" s="4">
        <v>332000</v>
      </c>
    </row>
    <row r="26" spans="1:2">
      <c r="A26" s="3">
        <v>2002</v>
      </c>
      <c r="B26" s="4">
        <v>309000</v>
      </c>
    </row>
    <row r="27" spans="1:2">
      <c r="A27" s="3">
        <v>2001</v>
      </c>
      <c r="B27" s="4">
        <v>286000</v>
      </c>
    </row>
    <row r="28" spans="1:2">
      <c r="A28" s="3">
        <v>2000</v>
      </c>
      <c r="B28" s="4">
        <v>260100</v>
      </c>
    </row>
    <row r="29" spans="1:2">
      <c r="A29" s="3">
        <v>1999</v>
      </c>
      <c r="B29" s="4">
        <v>236460</v>
      </c>
    </row>
    <row r="30" spans="1:2">
      <c r="A30" s="3">
        <v>1998</v>
      </c>
      <c r="B30" s="4">
        <v>203826</v>
      </c>
    </row>
    <row r="31" spans="1:2">
      <c r="A31" s="3">
        <v>1997</v>
      </c>
      <c r="B31" s="4">
        <v>172005</v>
      </c>
    </row>
    <row r="32" spans="1:2">
      <c r="A32" s="3">
        <v>1996</v>
      </c>
      <c r="B32" s="4">
        <v>142125</v>
      </c>
    </row>
    <row r="33" spans="1:2">
      <c r="A33" s="3">
        <v>1995</v>
      </c>
      <c r="B33" s="4">
        <v>118934</v>
      </c>
    </row>
    <row r="34" spans="1:2">
      <c r="A34" s="3">
        <v>1994</v>
      </c>
      <c r="B34" s="4">
        <v>98700</v>
      </c>
    </row>
    <row r="35" spans="1:2">
      <c r="A35" s="3">
        <v>1993</v>
      </c>
      <c r="B35" s="4">
        <v>81510</v>
      </c>
    </row>
    <row r="36" spans="1:2">
      <c r="A36" s="3">
        <v>1992</v>
      </c>
      <c r="B36" s="4">
        <v>65190</v>
      </c>
    </row>
    <row r="37" spans="1:2">
      <c r="A37" s="3">
        <v>1991</v>
      </c>
      <c r="B37" s="4">
        <v>51720</v>
      </c>
    </row>
    <row r="38" spans="1:2">
      <c r="A38" s="3">
        <v>1990</v>
      </c>
      <c r="B38" s="4">
        <v>41025</v>
      </c>
    </row>
    <row r="39" spans="1:2">
      <c r="A39" s="3">
        <v>1989</v>
      </c>
      <c r="B39" s="4">
        <v>32560</v>
      </c>
    </row>
    <row r="40" spans="1:2">
      <c r="A40" s="3">
        <v>1988</v>
      </c>
      <c r="B40" s="4">
        <v>25637</v>
      </c>
    </row>
    <row r="41" spans="1:2">
      <c r="A41" s="3">
        <v>1987</v>
      </c>
      <c r="B41" s="4">
        <v>20510</v>
      </c>
    </row>
    <row r="42" spans="1:2">
      <c r="A42" s="3">
        <v>1986</v>
      </c>
      <c r="B42" s="4">
        <v>16811</v>
      </c>
    </row>
    <row r="43" spans="1:2">
      <c r="A43" s="3">
        <v>1985</v>
      </c>
      <c r="B43" s="4">
        <v>13558</v>
      </c>
    </row>
    <row r="44" spans="1:2">
      <c r="A44" s="3">
        <v>1984</v>
      </c>
      <c r="B44" s="4">
        <v>11298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37"/>
  <sheetViews>
    <sheetView tabSelected="1" topLeftCell="A4" zoomScale="70" zoomScaleNormal="70" workbookViewId="0">
      <selection activeCell="A15" sqref="A15:P15"/>
    </sheetView>
  </sheetViews>
  <sheetFormatPr defaultColWidth="8" defaultRowHeight="15"/>
  <cols>
    <col min="1" max="1" width="7" style="13" customWidth="1"/>
    <col min="2" max="2" width="16.85546875" style="13" customWidth="1"/>
    <col min="3" max="3" width="28.42578125" style="13" customWidth="1"/>
    <col min="4" max="4" width="28" style="13" customWidth="1"/>
    <col min="5" max="5" width="30.28515625" style="13" customWidth="1"/>
    <col min="6" max="7" width="5.5703125" style="13" customWidth="1"/>
    <col min="8" max="9" width="17.7109375" style="13" customWidth="1"/>
    <col min="10" max="10" width="20.85546875" style="13" customWidth="1"/>
    <col min="11" max="11" width="29.28515625" style="13" customWidth="1"/>
    <col min="12" max="12" width="29.42578125" style="13" customWidth="1"/>
    <col min="13" max="13" width="12.7109375" style="13" customWidth="1"/>
    <col min="14" max="14" width="23" style="13" customWidth="1"/>
    <col min="15" max="15" width="20.7109375" style="13" customWidth="1"/>
    <col min="16" max="16" width="37.7109375" style="13" customWidth="1"/>
    <col min="17" max="16384" width="8" style="13"/>
  </cols>
  <sheetData>
    <row r="2" spans="1:16" ht="20.25" customHeight="1">
      <c r="A2" s="69" t="s">
        <v>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6" ht="20.25" customHeight="1">
      <c r="A3" s="69" t="s">
        <v>4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</row>
    <row r="4" spans="1:16" ht="20.25" customHeight="1">
      <c r="A4" s="69" t="s">
        <v>5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</row>
    <row r="5" spans="1:16" ht="20.25">
      <c r="A5" s="69"/>
      <c r="B5" s="69"/>
      <c r="C5" s="69"/>
      <c r="D5" s="69"/>
      <c r="E5" s="69"/>
      <c r="F5" s="69"/>
      <c r="G5" s="69"/>
      <c r="H5" s="69"/>
      <c r="I5" s="69"/>
      <c r="J5" s="69"/>
      <c r="K5" s="46"/>
    </row>
    <row r="6" spans="1:16">
      <c r="A6" s="14"/>
      <c r="B6" s="15"/>
      <c r="C6" s="15"/>
      <c r="D6" s="15"/>
      <c r="E6" s="15"/>
    </row>
    <row r="7" spans="1:16" ht="27.75" customHeight="1">
      <c r="A7" s="70" t="s">
        <v>6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</row>
    <row r="8" spans="1:16" s="16" customFormat="1" ht="27.75" customHeight="1">
      <c r="A8" s="68" t="s">
        <v>7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</row>
    <row r="9" spans="1:16" ht="43.5" customHeight="1">
      <c r="A9" s="71" t="s">
        <v>8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</row>
    <row r="10" spans="1:16" s="16" customFormat="1" ht="27.75" customHeight="1">
      <c r="A10" s="68" t="s">
        <v>9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</row>
    <row r="11" spans="1:16" ht="43.5" customHeight="1">
      <c r="A11" s="72" t="s">
        <v>10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</row>
    <row r="12" spans="1:16" s="16" customFormat="1" ht="27.75" customHeight="1">
      <c r="A12" s="68" t="s">
        <v>11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</row>
    <row r="13" spans="1:16" ht="35.25" customHeight="1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</row>
    <row r="14" spans="1:16" ht="19.5" customHeight="1">
      <c r="A14" s="68" t="s">
        <v>12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</row>
    <row r="15" spans="1:16" ht="35.25" customHeight="1">
      <c r="A15" s="73" t="s">
        <v>13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</row>
    <row r="16" spans="1:16" ht="35.25" customHeight="1">
      <c r="A16" s="73" t="s">
        <v>14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</row>
    <row r="17" spans="1:16" ht="35.25" customHeight="1">
      <c r="A17" s="73" t="s">
        <v>15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</row>
    <row r="18" spans="1:16">
      <c r="A18" s="14"/>
      <c r="B18" s="15"/>
      <c r="C18" s="15"/>
      <c r="D18" s="15"/>
      <c r="E18" s="15"/>
    </row>
    <row r="19" spans="1:16" ht="23.25" customHeight="1">
      <c r="A19" s="17"/>
      <c r="B19" s="18"/>
      <c r="C19" s="18"/>
      <c r="D19" s="18"/>
      <c r="E19" s="18"/>
      <c r="F19" s="92" t="s">
        <v>16</v>
      </c>
      <c r="G19" s="93"/>
      <c r="H19" s="93"/>
      <c r="I19" s="93"/>
      <c r="J19" s="93"/>
      <c r="K19" s="93"/>
      <c r="L19" s="93"/>
      <c r="M19" s="93"/>
      <c r="N19" s="93"/>
      <c r="O19" s="94"/>
      <c r="P19" s="81" t="s">
        <v>17</v>
      </c>
    </row>
    <row r="20" spans="1:16" s="20" customFormat="1" ht="78" customHeight="1">
      <c r="A20" s="84" t="s">
        <v>18</v>
      </c>
      <c r="B20" s="84" t="s">
        <v>19</v>
      </c>
      <c r="C20" s="84" t="s">
        <v>20</v>
      </c>
      <c r="D20" s="84" t="s">
        <v>21</v>
      </c>
      <c r="E20" s="19" t="s">
        <v>22</v>
      </c>
      <c r="F20" s="66" t="s">
        <v>23</v>
      </c>
      <c r="G20" s="67"/>
      <c r="H20" s="88" t="s">
        <v>24</v>
      </c>
      <c r="I20" s="88" t="s">
        <v>25</v>
      </c>
      <c r="J20" s="90" t="s">
        <v>26</v>
      </c>
      <c r="K20" s="95" t="s">
        <v>27</v>
      </c>
      <c r="L20" s="96"/>
      <c r="M20" s="96"/>
      <c r="N20" s="96"/>
      <c r="O20" s="97"/>
      <c r="P20" s="82"/>
    </row>
    <row r="21" spans="1:16" s="20" customFormat="1" ht="108.75" customHeight="1">
      <c r="A21" s="85"/>
      <c r="B21" s="85"/>
      <c r="C21" s="85"/>
      <c r="D21" s="85"/>
      <c r="E21" s="21" t="s">
        <v>28</v>
      </c>
      <c r="F21" s="22">
        <v>78111500</v>
      </c>
      <c r="G21" s="22">
        <v>90121500</v>
      </c>
      <c r="H21" s="89"/>
      <c r="I21" s="89"/>
      <c r="J21" s="91"/>
      <c r="K21" s="59" t="s">
        <v>29</v>
      </c>
      <c r="L21" s="23" t="s">
        <v>30</v>
      </c>
      <c r="M21" s="23" t="s">
        <v>31</v>
      </c>
      <c r="N21" s="23" t="s">
        <v>32</v>
      </c>
      <c r="O21" s="23" t="s">
        <v>33</v>
      </c>
      <c r="P21" s="83"/>
    </row>
    <row r="22" spans="1:16">
      <c r="A22" s="24">
        <v>1</v>
      </c>
      <c r="B22" s="50"/>
      <c r="C22" s="50"/>
      <c r="D22" s="50"/>
      <c r="E22" s="51"/>
      <c r="F22" s="47"/>
      <c r="G22" s="47"/>
      <c r="H22" s="5"/>
      <c r="I22" s="7"/>
      <c r="J22" s="25">
        <f t="shared" ref="J22:J31" si="0">ROUND(H22*I22,2)</f>
        <v>0</v>
      </c>
      <c r="K22" s="60"/>
      <c r="L22" s="11"/>
      <c r="M22" s="12"/>
      <c r="N22" s="26" t="e">
        <f>ROUND(L22/(VLOOKUP(M22,SMMLV!$A$3:$B$44,2,FALSE)),2)</f>
        <v>#N/A</v>
      </c>
      <c r="O22" s="25" t="e">
        <f t="shared" ref="O22:O31" si="1">ROUND(N22*I22,2)</f>
        <v>#N/A</v>
      </c>
      <c r="P22" s="45"/>
    </row>
    <row r="23" spans="1:16">
      <c r="A23" s="27">
        <v>2</v>
      </c>
      <c r="B23" s="52"/>
      <c r="C23" s="52"/>
      <c r="D23" s="52"/>
      <c r="E23" s="53"/>
      <c r="F23" s="48"/>
      <c r="G23" s="48"/>
      <c r="H23" s="6"/>
      <c r="I23" s="8"/>
      <c r="J23" s="28">
        <f t="shared" si="0"/>
        <v>0</v>
      </c>
      <c r="K23" s="61"/>
      <c r="L23" s="39"/>
      <c r="M23" s="40"/>
      <c r="N23" s="29" t="e">
        <f>ROUND(L23/(VLOOKUP(M23,SMMLV!$A$3:$B$44,2,FALSE)),2)</f>
        <v>#N/A</v>
      </c>
      <c r="O23" s="28" t="e">
        <f t="shared" si="1"/>
        <v>#N/A</v>
      </c>
      <c r="P23" s="43"/>
    </row>
    <row r="24" spans="1:16">
      <c r="A24" s="27">
        <v>3</v>
      </c>
      <c r="B24" s="54"/>
      <c r="C24" s="54"/>
      <c r="D24" s="54"/>
      <c r="E24" s="55"/>
      <c r="F24" s="48"/>
      <c r="G24" s="48"/>
      <c r="H24" s="6"/>
      <c r="I24" s="8"/>
      <c r="J24" s="28">
        <f t="shared" si="0"/>
        <v>0</v>
      </c>
      <c r="K24" s="61"/>
      <c r="L24" s="39"/>
      <c r="M24" s="40"/>
      <c r="N24" s="29" t="e">
        <f>ROUND(L24/(VLOOKUP(M24,SMMLV!$A$3:$B$44,2,FALSE)),2)</f>
        <v>#N/A</v>
      </c>
      <c r="O24" s="28" t="e">
        <f t="shared" si="1"/>
        <v>#N/A</v>
      </c>
      <c r="P24" s="43"/>
    </row>
    <row r="25" spans="1:16">
      <c r="A25" s="27">
        <v>4</v>
      </c>
      <c r="B25" s="54"/>
      <c r="C25" s="54"/>
      <c r="D25" s="54"/>
      <c r="E25" s="55"/>
      <c r="F25" s="48"/>
      <c r="G25" s="48"/>
      <c r="H25" s="6"/>
      <c r="I25" s="8"/>
      <c r="J25" s="28">
        <f t="shared" si="0"/>
        <v>0</v>
      </c>
      <c r="K25" s="61"/>
      <c r="L25" s="39"/>
      <c r="M25" s="40"/>
      <c r="N25" s="29" t="e">
        <f>ROUND(L25/(VLOOKUP(M25,SMMLV!$A$3:$B$44,2,FALSE)),2)</f>
        <v>#N/A</v>
      </c>
      <c r="O25" s="28" t="e">
        <f t="shared" si="1"/>
        <v>#N/A</v>
      </c>
      <c r="P25" s="43"/>
    </row>
    <row r="26" spans="1:16" ht="15" customHeight="1">
      <c r="A26" s="27">
        <v>5</v>
      </c>
      <c r="B26" s="54"/>
      <c r="C26" s="54"/>
      <c r="D26" s="54"/>
      <c r="E26" s="55"/>
      <c r="F26" s="48"/>
      <c r="G26" s="48"/>
      <c r="H26" s="6"/>
      <c r="I26" s="8"/>
      <c r="J26" s="28">
        <f t="shared" si="0"/>
        <v>0</v>
      </c>
      <c r="K26" s="61"/>
      <c r="L26" s="39"/>
      <c r="M26" s="40"/>
      <c r="N26" s="29" t="e">
        <f>ROUND(L26/(VLOOKUP(M26,SMMLV!$A$3:$B$44,2,FALSE)),2)</f>
        <v>#N/A</v>
      </c>
      <c r="O26" s="28" t="e">
        <f t="shared" si="1"/>
        <v>#N/A</v>
      </c>
      <c r="P26" s="43"/>
    </row>
    <row r="27" spans="1:16" ht="15" customHeight="1">
      <c r="A27" s="27">
        <v>6</v>
      </c>
      <c r="B27" s="54"/>
      <c r="C27" s="54"/>
      <c r="D27" s="54"/>
      <c r="E27" s="55"/>
      <c r="F27" s="48"/>
      <c r="G27" s="48"/>
      <c r="H27" s="6"/>
      <c r="I27" s="8"/>
      <c r="J27" s="28">
        <f t="shared" si="0"/>
        <v>0</v>
      </c>
      <c r="K27" s="61"/>
      <c r="L27" s="39"/>
      <c r="M27" s="40"/>
      <c r="N27" s="29" t="e">
        <f>ROUND(L27/(VLOOKUP(M27,SMMLV!$A$3:$B$44,2,FALSE)),2)</f>
        <v>#N/A</v>
      </c>
      <c r="O27" s="28" t="e">
        <f t="shared" si="1"/>
        <v>#N/A</v>
      </c>
      <c r="P27" s="43"/>
    </row>
    <row r="28" spans="1:16" ht="15" customHeight="1">
      <c r="A28" s="27">
        <v>7</v>
      </c>
      <c r="B28" s="54"/>
      <c r="C28" s="54"/>
      <c r="D28" s="54"/>
      <c r="E28" s="55"/>
      <c r="F28" s="48"/>
      <c r="G28" s="48"/>
      <c r="H28" s="6"/>
      <c r="I28" s="8"/>
      <c r="J28" s="28">
        <f t="shared" si="0"/>
        <v>0</v>
      </c>
      <c r="K28" s="61"/>
      <c r="L28" s="39"/>
      <c r="M28" s="40"/>
      <c r="N28" s="29" t="e">
        <f>ROUND(L28/(VLOOKUP(M28,SMMLV!$A$3:$B$44,2,FALSE)),2)</f>
        <v>#N/A</v>
      </c>
      <c r="O28" s="28" t="e">
        <f t="shared" si="1"/>
        <v>#N/A</v>
      </c>
      <c r="P28" s="43"/>
    </row>
    <row r="29" spans="1:16" ht="15" customHeight="1">
      <c r="A29" s="27">
        <v>8</v>
      </c>
      <c r="B29" s="54"/>
      <c r="C29" s="54"/>
      <c r="D29" s="54"/>
      <c r="E29" s="55"/>
      <c r="F29" s="48"/>
      <c r="G29" s="48"/>
      <c r="H29" s="6"/>
      <c r="I29" s="8"/>
      <c r="J29" s="28">
        <f t="shared" si="0"/>
        <v>0</v>
      </c>
      <c r="K29" s="61"/>
      <c r="L29" s="39"/>
      <c r="M29" s="40"/>
      <c r="N29" s="29" t="e">
        <f>ROUND(L29/(VLOOKUP(M29,SMMLV!$A$3:$B$44,2,FALSE)),2)</f>
        <v>#N/A</v>
      </c>
      <c r="O29" s="28" t="e">
        <f t="shared" si="1"/>
        <v>#N/A</v>
      </c>
      <c r="P29" s="43"/>
    </row>
    <row r="30" spans="1:16" ht="15" customHeight="1">
      <c r="A30" s="27">
        <v>9</v>
      </c>
      <c r="B30" s="54"/>
      <c r="C30" s="54"/>
      <c r="D30" s="54"/>
      <c r="E30" s="55"/>
      <c r="F30" s="48"/>
      <c r="G30" s="48"/>
      <c r="H30" s="6"/>
      <c r="I30" s="8"/>
      <c r="J30" s="28">
        <f t="shared" si="0"/>
        <v>0</v>
      </c>
      <c r="K30" s="61"/>
      <c r="L30" s="39"/>
      <c r="M30" s="40"/>
      <c r="N30" s="29" t="e">
        <f>ROUND(L30/(VLOOKUP(M30,SMMLV!$A$3:$B$44,2,FALSE)),2)</f>
        <v>#N/A</v>
      </c>
      <c r="O30" s="28" t="e">
        <f t="shared" si="1"/>
        <v>#N/A</v>
      </c>
      <c r="P30" s="43"/>
    </row>
    <row r="31" spans="1:16" ht="15" customHeight="1">
      <c r="A31" s="30">
        <v>10</v>
      </c>
      <c r="B31" s="56"/>
      <c r="C31" s="56"/>
      <c r="D31" s="56"/>
      <c r="E31" s="57"/>
      <c r="F31" s="49"/>
      <c r="G31" s="49"/>
      <c r="H31" s="10"/>
      <c r="I31" s="9"/>
      <c r="J31" s="31">
        <f t="shared" si="0"/>
        <v>0</v>
      </c>
      <c r="K31" s="62"/>
      <c r="L31" s="41"/>
      <c r="M31" s="42"/>
      <c r="N31" s="32" t="e">
        <f>ROUND(L31/(VLOOKUP(M31,SMMLV!$A$3:$B$44,2,FALSE)),2)</f>
        <v>#N/A</v>
      </c>
      <c r="O31" s="31" t="e">
        <f t="shared" si="1"/>
        <v>#N/A</v>
      </c>
      <c r="P31" s="44"/>
    </row>
    <row r="32" spans="1:16" ht="33.75" customHeight="1">
      <c r="A32" s="77"/>
      <c r="B32" s="77"/>
      <c r="C32" s="77"/>
      <c r="D32" s="77"/>
      <c r="E32" s="78"/>
      <c r="F32" s="79" t="s">
        <v>34</v>
      </c>
      <c r="G32" s="76"/>
      <c r="H32" s="80"/>
      <c r="I32" s="80"/>
      <c r="J32" s="33">
        <f>SUM(J22:J31)</f>
        <v>0</v>
      </c>
      <c r="K32" s="36"/>
      <c r="L32" s="34"/>
      <c r="M32" s="34"/>
      <c r="N32" s="35" t="s">
        <v>34</v>
      </c>
      <c r="O32" s="36">
        <f>_xlfn.AGGREGATE(9,6,O22:O31)</f>
        <v>0</v>
      </c>
      <c r="P32" s="86"/>
    </row>
    <row r="33" spans="1:16" ht="33.75" customHeight="1" thickBot="1">
      <c r="A33" s="77"/>
      <c r="B33" s="77"/>
      <c r="C33" s="77"/>
      <c r="D33" s="77"/>
      <c r="E33" s="78"/>
      <c r="F33" s="74"/>
      <c r="G33" s="75"/>
      <c r="H33" s="75"/>
      <c r="I33" s="75"/>
      <c r="J33" s="75"/>
      <c r="K33" s="75"/>
      <c r="L33" s="75"/>
      <c r="M33" s="76"/>
      <c r="N33" s="35" t="s">
        <v>35</v>
      </c>
      <c r="O33" s="63">
        <v>2824</v>
      </c>
      <c r="P33" s="87"/>
    </row>
    <row r="34" spans="1:16" ht="21.75" thickBot="1">
      <c r="K34" s="58"/>
      <c r="L34"/>
      <c r="M34"/>
      <c r="N34" s="38"/>
      <c r="O34" s="37" t="str">
        <f>IF(O32&gt;=O33,"Cumple","No Cumple")</f>
        <v>No Cumple</v>
      </c>
      <c r="P34"/>
    </row>
    <row r="35" spans="1:16">
      <c r="L35"/>
      <c r="M35"/>
      <c r="N35"/>
      <c r="O35"/>
      <c r="P35"/>
    </row>
    <row r="36" spans="1:16">
      <c r="L36"/>
      <c r="M36"/>
      <c r="N36"/>
      <c r="O36"/>
      <c r="P36"/>
    </row>
    <row r="37" spans="1:16">
      <c r="P37"/>
    </row>
  </sheetData>
  <sheetProtection formatRows="0" insertRows="0"/>
  <mergeCells count="30">
    <mergeCell ref="F33:M33"/>
    <mergeCell ref="A32:E33"/>
    <mergeCell ref="F32:I32"/>
    <mergeCell ref="A15:P15"/>
    <mergeCell ref="A17:P17"/>
    <mergeCell ref="P19:P21"/>
    <mergeCell ref="A20:A21"/>
    <mergeCell ref="B20:B21"/>
    <mergeCell ref="C20:C21"/>
    <mergeCell ref="D20:D21"/>
    <mergeCell ref="P32:P33"/>
    <mergeCell ref="H20:H21"/>
    <mergeCell ref="I20:I21"/>
    <mergeCell ref="J20:J21"/>
    <mergeCell ref="F19:O19"/>
    <mergeCell ref="K20:O20"/>
    <mergeCell ref="F20:G20"/>
    <mergeCell ref="A14:P14"/>
    <mergeCell ref="A2:P2"/>
    <mergeCell ref="A3:P3"/>
    <mergeCell ref="A4:P4"/>
    <mergeCell ref="A5:J5"/>
    <mergeCell ref="A7:P7"/>
    <mergeCell ref="A8:P8"/>
    <mergeCell ref="A9:P9"/>
    <mergeCell ref="A10:P10"/>
    <mergeCell ref="A11:P11"/>
    <mergeCell ref="A12:P12"/>
    <mergeCell ref="A13:P13"/>
    <mergeCell ref="A16:P16"/>
  </mergeCells>
  <conditionalFormatting sqref="K34">
    <cfRule type="cellIs" dxfId="5" priority="3" operator="equal">
      <formula>"No Cumple"</formula>
    </cfRule>
    <cfRule type="cellIs" dxfId="4" priority="4" operator="equal">
      <formula>"Cumple"</formula>
    </cfRule>
  </conditionalFormatting>
  <conditionalFormatting sqref="J32:M32">
    <cfRule type="cellIs" dxfId="3" priority="6" operator="greaterThanOrEqual">
      <formula>J33</formula>
    </cfRule>
  </conditionalFormatting>
  <conditionalFormatting sqref="O32">
    <cfRule type="cellIs" dxfId="2" priority="5" operator="greaterThanOrEqual">
      <formula>O33</formula>
    </cfRule>
  </conditionalFormatting>
  <conditionalFormatting sqref="O34">
    <cfRule type="cellIs" dxfId="1" priority="1" operator="equal">
      <formula>"No Cumple"</formula>
    </cfRule>
    <cfRule type="cellIs" dxfId="0" priority="2" operator="equal">
      <formula>"Cumple"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a943dd-0157-4e25-9d9f-e6927651067c">
      <Terms xmlns="http://schemas.microsoft.com/office/infopath/2007/PartnerControls"/>
    </lcf76f155ced4ddcb4097134ff3c332f>
    <TaxCatchAll xmlns="bb7222cb-004a-4be8-8b43-5aa7c0f2b7c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84F928D39DA54F8AD2E656C62B180A" ma:contentTypeVersion="13" ma:contentTypeDescription="Crear nuevo documento." ma:contentTypeScope="" ma:versionID="1ce201b63c23ae14cc0009cf324cf65b">
  <xsd:schema xmlns:xsd="http://www.w3.org/2001/XMLSchema" xmlns:xs="http://www.w3.org/2001/XMLSchema" xmlns:p="http://schemas.microsoft.com/office/2006/metadata/properties" xmlns:ns2="2ea943dd-0157-4e25-9d9f-e6927651067c" xmlns:ns3="bb7222cb-004a-4be8-8b43-5aa7c0f2b7cd" targetNamespace="http://schemas.microsoft.com/office/2006/metadata/properties" ma:root="true" ma:fieldsID="0d3fbdbbbe9771ff4f1cffb0f9fef5a1" ns2:_="" ns3:_="">
    <xsd:import namespace="2ea943dd-0157-4e25-9d9f-e6927651067c"/>
    <xsd:import namespace="bb7222cb-004a-4be8-8b43-5aa7c0f2b7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a943dd-0157-4e25-9d9f-e692765106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7222cb-004a-4be8-8b43-5aa7c0f2b7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0e7218-d739-4645-8cd0-c25fd3bbdee4}" ma:internalName="TaxCatchAll" ma:showField="CatchAllData" ma:web="bb7222cb-004a-4be8-8b43-5aa7c0f2b7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EFBFA8-4FDD-4A7B-A170-D6F87F1E6646}"/>
</file>

<file path=customXml/itemProps2.xml><?xml version="1.0" encoding="utf-8"?>
<ds:datastoreItem xmlns:ds="http://schemas.openxmlformats.org/officeDocument/2006/customXml" ds:itemID="{B637C4D8-5381-4160-86D5-45D171F6E4BF}"/>
</file>

<file path=customXml/itemProps3.xml><?xml version="1.0" encoding="utf-8"?>
<ds:datastoreItem xmlns:ds="http://schemas.openxmlformats.org/officeDocument/2006/customXml" ds:itemID="{B0AB0B56-11AC-42D0-92EE-94DC9C3418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Miguel Angel Mendoza Guzman</cp:lastModifiedBy>
  <cp:revision/>
  <dcterms:created xsi:type="dcterms:W3CDTF">2015-06-05T18:19:34Z</dcterms:created>
  <dcterms:modified xsi:type="dcterms:W3CDTF">2025-03-11T16:27:04Z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0x010100DB84F928D39DA54F8AD2E656C62B180A</vt:lpwstr>
  </property>
  <property fmtid="{D5CDD505-2E9C-101B-9397-08002B2CF9AE}" pid="3" name="MediaServiceImageTags">
    <vt:lpwstr/>
  </property>
</Properties>
</file>